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4CBA54B-E1DF-4923-8EAE-B74C70156E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20" l="1"/>
  <c r="F32" i="20"/>
  <c r="E32" i="20"/>
  <c r="D32" i="20"/>
  <c r="F29" i="20"/>
  <c r="E29" i="20"/>
  <c r="D29" i="20"/>
  <c r="F26" i="20"/>
  <c r="E26" i="20"/>
  <c r="E33" i="20" s="1"/>
  <c r="D26" i="20"/>
  <c r="D33" i="20" s="1"/>
  <c r="F19" i="20"/>
  <c r="F18" i="20"/>
  <c r="E18" i="20"/>
  <c r="D18" i="20"/>
  <c r="F15" i="20"/>
  <c r="E15" i="20"/>
  <c r="D15" i="20"/>
  <c r="F12" i="20"/>
  <c r="E12" i="20"/>
  <c r="E19" i="20" s="1"/>
  <c r="D12" i="20"/>
  <c r="D19" i="20" s="1"/>
  <c r="L65" i="16"/>
  <c r="M65" i="16"/>
  <c r="N65" i="16"/>
  <c r="M58" i="16"/>
  <c r="N58" i="16"/>
  <c r="L58" i="16"/>
  <c r="L42" i="16"/>
  <c r="M42" i="16"/>
  <c r="N42" i="16"/>
  <c r="L55" i="16"/>
  <c r="M55" i="16"/>
  <c r="N55" i="16"/>
  <c r="L80" i="16"/>
  <c r="M80" i="16"/>
  <c r="N80" i="16"/>
  <c r="L75" i="16"/>
  <c r="M75" i="16"/>
  <c r="N75" i="16"/>
  <c r="L47" i="16"/>
  <c r="M47" i="16"/>
  <c r="N47" i="16"/>
  <c r="L36" i="16"/>
  <c r="M36" i="16"/>
  <c r="N36" i="16"/>
  <c r="L24" i="16"/>
  <c r="M24" i="16"/>
  <c r="N24" i="16"/>
  <c r="H9" i="15"/>
  <c r="H10" i="15" s="1"/>
  <c r="I9" i="15"/>
  <c r="I10" i="15" s="1"/>
  <c r="G9" i="15"/>
  <c r="G10" i="15" s="1"/>
  <c r="L86" i="16"/>
  <c r="M86" i="16"/>
  <c r="N86" i="16"/>
  <c r="L83" i="16"/>
  <c r="M83" i="16"/>
  <c r="N83" i="16"/>
  <c r="N61" i="16"/>
  <c r="M61" i="16"/>
  <c r="L61" i="16"/>
  <c r="L16" i="16" l="1"/>
  <c r="M16" i="16"/>
  <c r="N16" i="16"/>
  <c r="L29" i="16"/>
  <c r="M29" i="16"/>
  <c r="N29" i="16"/>
  <c r="N87" i="16"/>
  <c r="M87" i="16" l="1"/>
  <c r="L87" i="16"/>
  <c r="N68" i="16"/>
  <c r="N69" i="16" s="1"/>
  <c r="M68" i="16"/>
  <c r="M69" i="16" s="1"/>
  <c r="L68" i="16"/>
  <c r="L69" i="16" s="1"/>
  <c r="L20" i="16" l="1"/>
  <c r="L48" i="16" s="1"/>
  <c r="M20" i="16"/>
  <c r="N20" i="16"/>
  <c r="N48" i="16" l="1"/>
  <c r="N88" i="16" s="1"/>
  <c r="I5" i="12" s="1"/>
  <c r="M48" i="16"/>
  <c r="M88" i="16" s="1"/>
  <c r="D5" i="12" s="1"/>
  <c r="L88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<sst xmlns="http://schemas.openxmlformats.org/spreadsheetml/2006/main" count="543" uniqueCount="341">
  <si>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</si>
  <si>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</si>
  <si>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</si>
  <si>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</si>
  <si>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</si>
  <si>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</si>
  <si>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</si>
  <si>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</si>
  <si>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</si>
  <si>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</si>
  <si>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</si>
  <si>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</si>
  <si>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</si>
  <si>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</si>
  <si>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</si>
  <si>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</si>
  <si>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</si>
  <si>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</si>
  <si>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</si>
  <si>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</si>
  <si>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</si>
  <si>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</si>
  <si>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</si>
  <si>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</si>
  <si>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</si>
  <si>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</si>
  <si>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</si>
  <si>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</si>
  <si>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</si>
  <si>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</si>
  <si>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</si>
  <si>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</si>
  <si>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</si>
  <si>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</si>
  <si>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</si>
  <si>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</si>
  <si>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</si>
  <si>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</si>
  <si>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</si>
  <si>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</si>
  <si>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</si>
  <si>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</si>
  <si>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</si>
  <si>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</si>
  <si>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</si>
  <si>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</si>
  <si>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</si>
  <si>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</si>
  <si>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</si>
  <si>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</si>
  <si>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</si>
  <si>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</si>
  <si>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</si>
  <si>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</si>
  <si>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</si>
  <si>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</si>
  <si>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</si>
  <si>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</si>
  <si>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</si>
  <si>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</si>
  <si>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</si>
  <si>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</si>
  <si>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</si>
  <si>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</si>
  <si>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</si>
  <si>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</si>
  <si>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</si>
  <si>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</si>
  <si>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</si>
  <si>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</si>
  <si>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</si>
  <si>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</si>
  <si>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</si>
  <si>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</si>
  <si>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</si>
  <si>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</si>
  <si>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</si>
  <si>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</si>
  <si>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</si>
  <si>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</si>
  <si>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</si>
  <si>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</si>
  <si>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</si>
  <si>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</si>
  <si>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</si>
  <si>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</si>
  <si>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</si>
  <si>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</si>
  <si>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</si>
  <si>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</si>
  <si>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</si>
  <si>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</si>
  <si>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</si>
  <si>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</si>
  <si>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</si>
  <si>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</si>
  <si>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</si>
  <si>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</si>
  <si>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</si>
  <si>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</si>
  <si>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</si>
  <si>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</si>
  <si>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</si>
  <si>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</si>
  <si>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</si>
  <si>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</si>
  <si>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</si>
  <si>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</si>
  <si>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</si>
  <si>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</si>
  <si>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</si>
  <si>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</si>
  <si>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</si>
  <si>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</si>
  <si>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</si>
  <si>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</si>
  <si>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</si>
  <si>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</si>
  <si>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</si>
  <si>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</si>
  <si>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</si>
  <si>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</si>
  <si>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</si>
  <si>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</si>
  <si>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</si>
  <si>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</si>
  <si>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</si>
  <si>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</si>
  <si>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</si>
  <si>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</si>
  <si>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</si>
  <si>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</si>
  <si>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</si>
  <si>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</si>
  <si>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</si>
  <si>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</si>
  <si>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</si>
  <si>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</si>
  <si>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</si>
  <si>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</si>
  <si>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</si>
  <si>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</si>
  <si>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VAMF</t>
  </si>
  <si>
    <t>Al-Ameen for Financial Investment</t>
  </si>
  <si>
    <t>Investment Sector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</si>
  <si>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</si>
  <si>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</si>
  <si>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</si>
  <si>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</si>
  <si>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</si>
  <si>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</si>
  <si>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</si>
  <si>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</si>
  <si>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</si>
  <si>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</si>
  <si>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</si>
  <si>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</si>
  <si>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</si>
  <si>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</si>
  <si>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</si>
  <si>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</si>
  <si>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</si>
  <si>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</si>
  <si>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</si>
  <si>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</si>
  <si>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</si>
  <si>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</si>
  <si>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</si>
  <si>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</si>
  <si>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</si>
  <si>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</si>
  <si>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</si>
  <si>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</si>
  <si>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</si>
  <si>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</si>
  <si>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</si>
  <si>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</si>
  <si>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</si>
  <si>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</si>
  <si>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</si>
  <si>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</si>
  <si>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</si>
  <si>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</si>
  <si>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</si>
  <si>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</si>
  <si>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</si>
  <si>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</si>
  <si>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</si>
  <si>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</si>
  <si>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</si>
  <si>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</si>
  <si>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</si>
  <si>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</si>
  <si>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</si>
  <si>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</si>
  <si>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</si>
  <si>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</si>
  <si>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</si>
  <si>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</si>
  <si>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</si>
  <si>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</si>
  <si>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</si>
  <si>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</si>
  <si>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</si>
  <si>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</si>
  <si>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</si>
  <si>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</si>
  <si>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</si>
  <si>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</si>
  <si>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</si>
  <si>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</si>
  <si>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</si>
  <si>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</si>
  <si>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</si>
  <si>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</si>
  <si>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</si>
  <si>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</si>
  <si>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</si>
  <si>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</si>
  <si>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</si>
  <si>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</si>
  <si>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</si>
  <si>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</si>
  <si>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</si>
  <si>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</si>
  <si>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</si>
  <si>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</si>
  <si>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</si>
  <si>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</si>
  <si>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</si>
  <si>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</si>
  <si>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</si>
  <si>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</si>
  <si>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</si>
  <si>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</si>
  <si>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</si>
  <si>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</si>
  <si>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</si>
  <si>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</si>
  <si>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</si>
  <si>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</si>
  <si>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</si>
  <si>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</si>
  <si>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</si>
  <si>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</si>
  <si>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</si>
  <si>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</si>
  <si>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</si>
  <si>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</si>
  <si>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</si>
  <si>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</si>
  <si>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</si>
  <si>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</si>
  <si>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</si>
  <si>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</si>
  <si>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</si>
  <si>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</si>
  <si>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</si>
  <si>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</si>
  <si>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</si>
  <si>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</si>
  <si>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</si>
  <si>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</si>
  <si>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</si>
  <si>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</si>
  <si>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</si>
  <si>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</si>
  <si>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</si>
  <si>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</si>
  <si>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</si>
  <si>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</si>
  <si>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</si>
  <si>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</si>
  <si>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</si>
  <si>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</si>
  <si>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</si>
  <si>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</si>
  <si>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</si>
  <si>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</si>
  <si>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</si>
  <si>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</si>
  <si>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</si>
  <si>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</si>
  <si>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</si>
  <si>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</si>
  <si>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</si>
  <si>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</si>
  <si>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</si>
  <si>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</si>
  <si>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</si>
  <si>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</si>
  <si>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</si>
  <si>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</si>
  <si>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</si>
  <si>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</si>
  <si>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</si>
  <si>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</si>
  <si>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</si>
  <si>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</si>
  <si>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</si>
  <si>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</si>
  <si>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</si>
  <si>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Total Of Industrial Sector</t>
  </si>
  <si>
    <t>Bulletin No (131)</t>
  </si>
  <si>
    <t xml:space="preserve">Regular Market Bulletin No (131) </t>
  </si>
  <si>
    <t>Second Platform Market Bulletin No (131)</t>
  </si>
  <si>
    <t xml:space="preserve">Undisclosed Platform Companies Bulletin No (131) </t>
  </si>
  <si>
    <t>ISX Trading Indices of Tuesday 28/7/2026</t>
  </si>
  <si>
    <t xml:space="preserve">OTC Platform Trading Bulletin No (131) </t>
  </si>
  <si>
    <t>Iraq Stock Exchange not trading companies of Tuesday 28/7/2026</t>
  </si>
  <si>
    <t>Tuesday 28/7/2026</t>
  </si>
  <si>
    <t>Al-Hamraa for Insurance</t>
  </si>
  <si>
    <t>NHAM</t>
  </si>
  <si>
    <t>Cihan Bank for Islamic Investment&amp;Finance</t>
  </si>
  <si>
    <t>BCIH</t>
  </si>
  <si>
    <t>special orders</t>
  </si>
  <si>
    <t>Asia Gate Insurance Company</t>
  </si>
  <si>
    <t>Shariq Insurance Company</t>
  </si>
  <si>
    <t>Batek Insurance Company</t>
  </si>
  <si>
    <t>NGAT</t>
  </si>
  <si>
    <t>NBAT</t>
  </si>
  <si>
    <t>NSHQ</t>
  </si>
  <si>
    <t>Tuesday 27/8/2026</t>
  </si>
  <si>
    <t>Non Iraqis' Bulletin  Tuesday  July  28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</si>
  <si>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</si>
  <si>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</si>
  <si>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</si>
  <si>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</si>
  <si>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</si>
  <si>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Mousil Bank For Development&amp; Investment</t>
  </si>
  <si>
    <t>Al-Mansour Bank</t>
  </si>
  <si>
    <t>Total Bank sector</t>
  </si>
  <si>
    <t>Industry Sector</t>
  </si>
  <si>
    <t>Total Industry sector</t>
  </si>
  <si>
    <t xml:space="preserve">Asia cell </t>
  </si>
  <si>
    <t>Total Telecommunication sector</t>
  </si>
  <si>
    <t>Non Iraqi Trading of Regular Market (Sell)</t>
  </si>
  <si>
    <t xml:space="preserve">National Bank Of Iraq </t>
  </si>
  <si>
    <t>Hotel Sector</t>
  </si>
  <si>
    <t>Total Hotel Sector</t>
  </si>
  <si>
    <t>Al-Elaf Brokerage Firm executed a cross trade involving 7,800,000,000 shares of Al-Qurtas Islamic Bank, valued at 7,800,000,000 dinars, during the extended trading session (after 1:00 PM) in accordance with the procedures for executing large-volume transactions.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</si>
</sst>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00B050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90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97" xfId="1" applyFont="1" applyBorder="1" applyAlignment="1">
      <alignment horizontal="left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3" borderId="136" xfId="0" applyFont="1" applyFill="1" applyBorder="1" applyAlignment="1">
      <alignment vertical="center"/>
    </xf>
    <xf numFmtId="164" fontId="8" fillId="3" borderId="136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0" fontId="79" fillId="0" borderId="0" xfId="0" applyFont="1"/>
    <xf numFmtId="0" fontId="77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167" fontId="80" fillId="0" borderId="0" xfId="1500" applyNumberFormat="1" applyFont="1" applyBorder="1" applyAlignment="1">
      <alignment vertical="center"/>
    </xf>
    <xf numFmtId="0" fontId="81" fillId="0" borderId="0" xfId="0" applyFont="1"/>
    <xf numFmtId="167" fontId="81" fillId="0" borderId="0" xfId="1500" applyNumberFormat="1" applyFont="1"/>
    <xf numFmtId="0" fontId="81" fillId="0" borderId="132" xfId="0" applyFont="1" applyBorder="1"/>
    <xf numFmtId="167" fontId="81" fillId="0" borderId="132" xfId="1500" applyNumberFormat="1" applyFont="1" applyBorder="1"/>
    <xf numFmtId="1" fontId="77" fillId="0" borderId="0" xfId="1500" applyNumberFormat="1" applyFont="1" applyAlignment="1">
      <alignment horizontal="center" vertical="center"/>
    </xf>
    <xf numFmtId="167" fontId="77" fillId="0" borderId="0" xfId="1500" applyNumberFormat="1" applyFont="1"/>
    <xf numFmtId="0" fontId="82" fillId="3" borderId="0" xfId="0" applyFont="1" applyFill="1" applyAlignment="1">
      <alignment vertical="center"/>
    </xf>
    <xf numFmtId="167" fontId="77" fillId="3" borderId="0" xfId="1500" applyNumberFormat="1" applyFont="1" applyFill="1" applyBorder="1" applyAlignment="1">
      <alignment vertical="center"/>
    </xf>
    <xf numFmtId="167" fontId="77" fillId="0" borderId="0" xfId="1500" applyNumberFormat="1" applyFont="1" applyBorder="1" applyAlignment="1">
      <alignment vertical="center"/>
    </xf>
    <xf numFmtId="167" fontId="79" fillId="0" borderId="0" xfId="1500" applyNumberFormat="1" applyFont="1"/>
    <xf numFmtId="1" fontId="80" fillId="0" borderId="0" xfId="1500" applyNumberFormat="1" applyFont="1" applyAlignment="1">
      <alignment horizontal="center" vertical="center"/>
    </xf>
    <xf numFmtId="167" fontId="80" fillId="0" borderId="0" xfId="1500" applyNumberFormat="1" applyFont="1"/>
    <xf numFmtId="0" fontId="82" fillId="0" borderId="0" xfId="0" applyFont="1"/>
    <xf numFmtId="167" fontId="82" fillId="0" borderId="0" xfId="1500" applyNumberFormat="1" applyFont="1" applyBorder="1"/>
    <xf numFmtId="0" fontId="79" fillId="0" borderId="0" xfId="4" applyFont="1"/>
    <xf numFmtId="0" fontId="82" fillId="0" borderId="0" xfId="0" applyFont="1"/>
    <xf numFmtId="0" fontId="77" fillId="0" borderId="0" xfId="0" applyFont="1"/>
    <xf numFmtId="1" fontId="82" fillId="0" borderId="0" xfId="1500" applyNumberFormat="1" applyFont="1" applyBorder="1" applyAlignment="1">
      <alignment horizontal="center" vertical="center"/>
    </xf>
    <xf numFmtId="0" fontId="80" fillId="4" borderId="139" xfId="0" applyFont="1" applyFill="1" applyBorder="1" applyAlignment="1">
      <alignment vertical="center" wrapText="1"/>
    </xf>
    <xf numFmtId="0" fontId="77" fillId="60" borderId="139" xfId="0" applyFont="1" applyFill="1" applyBorder="1" applyAlignment="1">
      <alignment horizontal="center" vertical="center" wrapText="1"/>
    </xf>
    <xf numFmtId="1" fontId="80" fillId="4" borderId="139" xfId="1500" applyNumberFormat="1" applyFont="1" applyFill="1" applyBorder="1" applyAlignment="1">
      <alignment horizontal="center" vertical="center" wrapText="1"/>
    </xf>
    <xf numFmtId="167" fontId="80" fillId="60" borderId="139" xfId="1500" applyNumberFormat="1" applyFont="1" applyFill="1" applyBorder="1" applyAlignment="1">
      <alignment horizontal="center" vertical="center" wrapText="1"/>
    </xf>
    <xf numFmtId="0" fontId="77" fillId="0" borderId="130" xfId="0" applyFont="1" applyBorder="1" applyAlignment="1">
      <alignment horizontal="center" vertical="center"/>
    </xf>
    <xf numFmtId="0" fontId="77" fillId="0" borderId="136" xfId="0" applyFont="1" applyBorder="1" applyAlignment="1">
      <alignment horizontal="center" vertical="center"/>
    </xf>
    <xf numFmtId="0" fontId="77" fillId="0" borderId="132" xfId="0" applyFont="1" applyBorder="1" applyAlignment="1">
      <alignment horizontal="center" vertical="center"/>
    </xf>
    <xf numFmtId="0" fontId="77" fillId="0" borderId="131" xfId="5" applyFont="1" applyBorder="1" applyAlignment="1">
      <alignment vertical="center"/>
    </xf>
    <xf numFmtId="1" fontId="77" fillId="0" borderId="131" xfId="1500" applyNumberFormat="1" applyFont="1" applyBorder="1" applyAlignment="1">
      <alignment horizontal="center" vertical="center"/>
    </xf>
    <xf numFmtId="167" fontId="77" fillId="0" borderId="131" xfId="1500" applyNumberFormat="1" applyFont="1" applyBorder="1" applyAlignment="1">
      <alignment horizontal="center" vertical="center"/>
    </xf>
    <xf numFmtId="167" fontId="77" fillId="0" borderId="131" xfId="1500" applyNumberFormat="1" applyFont="1" applyBorder="1" applyAlignment="1">
      <alignment vertical="center"/>
    </xf>
    <xf numFmtId="0" fontId="77" fillId="0" borderId="130" xfId="0" applyFont="1" applyBorder="1" applyAlignment="1">
      <alignment vertical="center"/>
    </xf>
    <xf numFmtId="167" fontId="77" fillId="0" borderId="130" xfId="1500" applyNumberFormat="1" applyFont="1" applyBorder="1" applyAlignment="1">
      <alignment vertical="center"/>
    </xf>
    <xf numFmtId="1" fontId="77" fillId="0" borderId="130" xfId="1500" applyNumberFormat="1" applyFont="1" applyBorder="1" applyAlignment="1">
      <alignment horizontal="center" vertical="center"/>
    </xf>
    <xf numFmtId="167" fontId="77" fillId="0" borderId="130" xfId="1500" applyNumberFormat="1" applyFont="1" applyBorder="1" applyAlignment="1">
      <alignment horizontal="center" vertical="center"/>
    </xf>
    <xf numFmtId="167" fontId="77" fillId="0" borderId="130" xfId="1500" applyNumberFormat="1" applyFont="1" applyBorder="1" applyAlignment="1">
      <alignment horizontal="center" vertical="center"/>
    </xf>
    <xf numFmtId="167" fontId="77" fillId="0" borderId="136" xfId="1500" applyNumberFormat="1" applyFont="1" applyBorder="1" applyAlignment="1">
      <alignment horizontal="center" vertical="center"/>
    </xf>
    <xf numFmtId="167" fontId="77" fillId="0" borderId="132" xfId="1500" applyNumberFormat="1" applyFont="1" applyBorder="1" applyAlignment="1">
      <alignment horizontal="center" vertical="center"/>
    </xf>
    <xf numFmtId="0" fontId="77" fillId="0" borderId="130" xfId="0" applyFont="1" applyBorder="1" applyAlignment="1">
      <alignment horizontal="left" vertical="center"/>
    </xf>
    <xf numFmtId="0" fontId="77" fillId="0" borderId="132" xfId="0" applyFont="1" applyBorder="1" applyAlignment="1">
      <alignment horizontal="left" vertical="center"/>
    </xf>
    <xf numFmtId="0" fontId="77" fillId="0" borderId="0" xfId="0" applyFont="1" applyAlignment="1">
      <alignment horizontal="left" vertical="center"/>
    </xf>
    <xf numFmtId="1" fontId="77" fillId="0" borderId="0" xfId="1500" applyNumberFormat="1" applyFont="1" applyBorder="1" applyAlignment="1">
      <alignment horizontal="center" vertical="center"/>
    </xf>
    <xf numFmtId="0" fontId="77" fillId="3" borderId="0" xfId="0" applyFont="1" applyFill="1" applyAlignment="1">
      <alignment vertical="center"/>
    </xf>
    <xf numFmtId="1" fontId="77" fillId="3" borderId="0" xfId="1500" applyNumberFormat="1" applyFont="1" applyFill="1" applyBorder="1" applyAlignment="1">
      <alignment horizontal="center" vertical="center"/>
    </xf>
    <xf numFmtId="0" fontId="77" fillId="4" borderId="139" xfId="0" applyFont="1" applyFill="1" applyBorder="1" applyAlignment="1">
      <alignment vertical="center" wrapText="1"/>
    </xf>
    <xf numFmtId="1" fontId="77" fillId="4" borderId="139" xfId="1500" applyNumberFormat="1" applyFont="1" applyFill="1" applyBorder="1" applyAlignment="1">
      <alignment horizontal="center" vertical="center" wrapText="1"/>
    </xf>
    <xf numFmtId="167" fontId="77" fillId="60" borderId="139" xfId="1500" applyNumberFormat="1" applyFont="1" applyFill="1" applyBorder="1" applyAlignment="1">
      <alignment horizontal="center" vertical="center" wrapText="1"/>
    </xf>
    <xf numFmtId="167" fontId="77" fillId="0" borderId="130" xfId="1500" applyNumberFormat="1" applyFont="1" applyBorder="1" applyAlignment="1">
      <alignment horizontal="left" vertical="center"/>
    </xf>
    <xf numFmtId="167" fontId="77" fillId="0" borderId="132" xfId="1500" applyNumberFormat="1" applyFont="1" applyBorder="1" applyAlignment="1">
      <alignment horizontal="left" vertical="center"/>
    </xf>
    <xf numFmtId="164" fontId="77" fillId="3" borderId="97" xfId="0" applyNumberFormat="1" applyFont="1" applyFill="1" applyBorder="1" applyAlignment="1">
      <alignment horizontal="left" vertical="top" wrapText="1"/>
    </xf>
    <xf numFmtId="164" fontId="77" fillId="3" borderId="132" xfId="0" applyNumberFormat="1" applyFont="1" applyFill="1" applyBorder="1" applyAlignment="1">
      <alignment horizontal="left" vertical="top" wrapText="1"/>
    </xf>
    <xf numFmtId="0" fontId="82" fillId="0" borderId="140" xfId="0" applyFont="1" applyBorder="1" applyAlignment="1">
      <alignment horizontal="center" vertical="center" wrapText="1"/>
    </xf>
    <xf numFmtId="0" fontId="82" fillId="0" borderId="141" xfId="0" applyFont="1" applyBorder="1" applyAlignment="1">
      <alignment horizontal="center" vertical="center" wrapText="1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1200150</xdr:colOff>
      <xdr:row>0</xdr:row>
      <xdr:rowOff>0</xdr:rowOff>
    </xdr:from>
    <xdr:to>
      <xdr:col>13</xdr:col>
      <xdr:colOff>2419352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950" y="0"/>
          <a:ext cx="1219202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295275</xdr:colOff>
      <xdr:row>15</xdr:row>
      <xdr:rowOff>66675</xdr:rowOff>
    </xdr:from>
    <xdr:to>
      <xdr:col>6</xdr:col>
      <xdr:colOff>1285875</xdr:colOff>
      <xdr:row>23</xdr:row>
      <xdr:rowOff>304800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A9212B-20B0-C4CA-6B21-56CC47EC4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" y="4752975"/>
          <a:ext cx="5924550" cy="2971800"/>
        </a:xfrm>
        <a:prstGeom prst="rect">
          <a:avLst/>
        </a:prstGeom>
      </xdr:spPr>
    </xdr:pic>
    <xdr:clientData/>
  </xdr:twoCellAnchor>
  <xdr:twoCellAnchor editAs="oneCell">
    <xdr:from>
      <xdr:col>6</xdr:col>
      <xdr:colOff>1343025</xdr:colOff>
      <xdr:row>15</xdr:row>
      <xdr:rowOff>76200</xdr:rowOff>
    </xdr:from>
    <xdr:to>
      <xdr:col>13</xdr:col>
      <xdr:colOff>2457450</xdr:colOff>
      <xdr:row>23</xdr:row>
      <xdr:rowOff>333375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575635-B7DA-086F-2739-4EA713F67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76975" y="4762500"/>
          <a:ext cx="6010275" cy="2990850"/>
        </a:xfrm>
        <a:prstGeom prst="rect">
          <a:avLst/>
        </a:prstGeom>
      </xdr:spPr>
    </xdr:pic>
    <xdr:clientData/>
  </xdr:twoCellAnchor>
  <xdr:twoCellAnchor editAs="oneCell">
    <xdr:from>
      <xdr:col>10</xdr:col>
      <xdr:colOff>85725</xdr:colOff>
      <xdr:row>6</xdr:row>
      <xdr:rowOff>0</xdr:rowOff>
    </xdr:from>
    <xdr:to>
      <xdr:col>13</xdr:col>
      <xdr:colOff>2466975</xdr:colOff>
      <xdr:row>14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DCE33B4-A51B-E8E0-E847-008A33EBB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77300" y="1857375"/>
          <a:ext cx="3419475" cy="255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24848</xdr:colOff>
      <xdr:row>19</xdr:row>
      <xdr:rowOff>207065</xdr:rowOff>
    </xdr:from>
    <xdr:to>
      <xdr:col>6</xdr:col>
      <xdr:colOff>41412</xdr:colOff>
      <xdr:row>29</xdr:row>
      <xdr:rowOff>240196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6BDE7C-1AAA-A7B2-CD22-4C899E6BC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696" y="5781261"/>
          <a:ext cx="4870173" cy="3180522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19</xdr:row>
      <xdr:rowOff>57978</xdr:rowOff>
    </xdr:from>
    <xdr:to>
      <xdr:col>10</xdr:col>
      <xdr:colOff>1408044</xdr:colOff>
      <xdr:row>29</xdr:row>
      <xdr:rowOff>223630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E963DC-6E66-F404-AAC1-037C59636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632174"/>
          <a:ext cx="4986130" cy="3313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0</xdr:row>
      <xdr:rowOff>483577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69</xdr:row>
      <xdr:rowOff>28256</xdr:rowOff>
    </xdr:from>
    <xdr:to>
      <xdr:col>13</xdr:col>
      <xdr:colOff>1522971</xdr:colOff>
      <xdr:row>69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1262020</xdr:colOff>
      <xdr:row>48</xdr:row>
      <xdr:rowOff>23547</xdr:rowOff>
    </xdr:from>
    <xdr:to>
      <xdr:col>13</xdr:col>
      <xdr:colOff>1497013</xdr:colOff>
      <xdr:row>48</xdr:row>
      <xdr:rowOff>278423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38712" y="8969720"/>
          <a:ext cx="234993" cy="254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1023631</xdr:colOff>
      <xdr:row>0</xdr:row>
      <xdr:rowOff>0</xdr:rowOff>
    </xdr:from>
    <xdr:to>
      <xdr:col>5</xdr:col>
      <xdr:colOff>1184412</xdr:colOff>
      <xdr:row>4</xdr:row>
      <xdr:rowOff>157369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0479" y="0"/>
          <a:ext cx="1444586" cy="1118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531813</xdr:colOff>
      <xdr:row>0</xdr:row>
      <xdr:rowOff>1</xdr:rowOff>
    </xdr:from>
    <xdr:to>
      <xdr:col>8</xdr:col>
      <xdr:colOff>1536926</xdr:colOff>
      <xdr:row>4</xdr:row>
      <xdr:rowOff>193241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6563" y="1"/>
          <a:ext cx="1005113" cy="8599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Normal="100" workbookViewId="0">
      <selection activeCell="A25" sqref="A25:B2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4" t="s">
        <v>0</v>
      </c>
      <c r="C1" s="135"/>
      <c r="D1" s="136"/>
      <c r="E1" s="137"/>
      <c r="F1" s="138"/>
      <c r="G1" s="138"/>
      <c r="H1" s="138"/>
      <c r="I1" s="138"/>
      <c r="J1" s="138"/>
      <c r="K1" s="139"/>
      <c r="L1" s="19"/>
      <c r="M1" s="19"/>
      <c r="N1" s="19"/>
    </row>
    <row r="2" spans="2:16" ht="30" customHeight="1">
      <c r="B2" s="147" t="s">
        <v>303</v>
      </c>
      <c r="C2" s="148"/>
      <c r="D2" s="149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0" t="s">
        <v>307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3" t="s">
        <v>62</v>
      </c>
      <c r="C5" s="144"/>
      <c r="D5" s="145">
        <f>'Bullient '!M88+OTC!H10</f>
        <v>8298093493</v>
      </c>
      <c r="E5" s="146"/>
      <c r="F5" s="23"/>
      <c r="G5" s="143" t="s">
        <v>63</v>
      </c>
      <c r="H5" s="144"/>
      <c r="I5" s="145">
        <f>'Bullient '!N88+OTC!I10</f>
        <v>8846645261.5200005</v>
      </c>
      <c r="J5" s="146"/>
      <c r="K5" s="24"/>
      <c r="L5" s="143" t="s">
        <v>8</v>
      </c>
      <c r="M5" s="144"/>
      <c r="N5" s="25">
        <f>'Bullient '!L88+OTC!G10</f>
        <v>1078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0"/>
      <c r="L6" s="151"/>
      <c r="M6" s="152"/>
      <c r="N6" s="28"/>
    </row>
    <row r="7" spans="2:16" ht="24.95" customHeight="1">
      <c r="B7" s="153" t="s">
        <v>1</v>
      </c>
      <c r="C7" s="154"/>
      <c r="D7" s="155"/>
      <c r="E7" s="29">
        <v>1061.3900000000001</v>
      </c>
      <c r="F7" s="30"/>
      <c r="G7" s="153" t="s">
        <v>5</v>
      </c>
      <c r="H7" s="154"/>
      <c r="I7" s="155"/>
      <c r="J7" s="29">
        <v>1284.02</v>
      </c>
      <c r="K7" s="122"/>
      <c r="L7" s="123"/>
      <c r="M7" s="124"/>
      <c r="N7" s="18"/>
    </row>
    <row r="8" spans="2:16" ht="24.95" customHeight="1">
      <c r="B8" s="153" t="s">
        <v>2</v>
      </c>
      <c r="C8" s="154"/>
      <c r="D8" s="155"/>
      <c r="E8" s="29">
        <v>1056.33</v>
      </c>
      <c r="F8" s="31"/>
      <c r="G8" s="153" t="s">
        <v>6</v>
      </c>
      <c r="H8" s="154"/>
      <c r="I8" s="155"/>
      <c r="J8" s="29">
        <v>1271.24</v>
      </c>
      <c r="K8" s="122"/>
      <c r="L8" s="123"/>
      <c r="M8" s="124"/>
      <c r="N8" s="18"/>
    </row>
    <row r="9" spans="2:16" ht="24.95" customHeight="1">
      <c r="B9" s="128" t="s">
        <v>3</v>
      </c>
      <c r="C9" s="129"/>
      <c r="D9" s="130"/>
      <c r="E9" s="117">
        <f>((E7/E8)-1)*100</f>
        <v>0.4790169738623451</v>
      </c>
      <c r="F9" s="31"/>
      <c r="G9" s="128" t="s">
        <v>3</v>
      </c>
      <c r="H9" s="129"/>
      <c r="I9" s="130"/>
      <c r="J9" s="117">
        <f>((J7/J8)-1)*100</f>
        <v>1.0053176426166655</v>
      </c>
      <c r="K9" s="122"/>
      <c r="L9" s="123"/>
      <c r="M9" s="124"/>
      <c r="N9" s="18"/>
    </row>
    <row r="10" spans="2:16" ht="24.95" customHeight="1">
      <c r="B10" s="128" t="s">
        <v>4</v>
      </c>
      <c r="C10" s="129"/>
      <c r="D10" s="130"/>
      <c r="E10" s="117">
        <f>E7-E8</f>
        <v>5.0600000000001728</v>
      </c>
      <c r="F10" s="21"/>
      <c r="G10" s="128" t="s">
        <v>4</v>
      </c>
      <c r="H10" s="129"/>
      <c r="I10" s="130"/>
      <c r="J10" s="117">
        <f>J7-J8</f>
        <v>12.779999999999973</v>
      </c>
      <c r="K10" s="122"/>
      <c r="L10" s="123"/>
      <c r="M10" s="124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6"/>
      <c r="L11" s="123"/>
      <c r="M11" s="124"/>
      <c r="N11" s="18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20</v>
      </c>
      <c r="F12" s="21"/>
      <c r="G12" s="40" t="s">
        <v>69</v>
      </c>
      <c r="H12" s="38">
        <v>41</v>
      </c>
      <c r="I12" s="39" t="s">
        <v>64</v>
      </c>
      <c r="J12" s="38">
        <v>19</v>
      </c>
      <c r="K12" s="122"/>
      <c r="L12" s="123"/>
      <c r="M12" s="124"/>
      <c r="N12" s="18"/>
      <c r="O12" s="1" t="s">
        <v>260</v>
      </c>
      <c r="P12" s="32"/>
    </row>
    <row r="13" spans="2:16" ht="24.95" customHeight="1">
      <c r="B13" s="37" t="s">
        <v>68</v>
      </c>
      <c r="C13" s="38">
        <v>46</v>
      </c>
      <c r="D13" s="39" t="s">
        <v>64</v>
      </c>
      <c r="E13" s="38">
        <v>1</v>
      </c>
      <c r="F13" s="30"/>
      <c r="G13" s="125" t="s">
        <v>66</v>
      </c>
      <c r="H13" s="126"/>
      <c r="I13" s="127"/>
      <c r="J13" s="38">
        <v>15</v>
      </c>
      <c r="K13" s="122"/>
      <c r="L13" s="123"/>
      <c r="M13" s="124"/>
      <c r="N13" s="18"/>
      <c r="O13" s="32"/>
      <c r="P13" s="32"/>
    </row>
    <row r="14" spans="2:16" ht="24.95" customHeight="1">
      <c r="B14" s="128" t="s">
        <v>81</v>
      </c>
      <c r="C14" s="129" t="s">
        <v>10</v>
      </c>
      <c r="D14" s="130" t="s">
        <v>10</v>
      </c>
      <c r="E14" s="38">
        <v>8</v>
      </c>
      <c r="F14" s="21"/>
      <c r="G14" s="131" t="s">
        <v>67</v>
      </c>
      <c r="H14" s="132"/>
      <c r="I14" s="133"/>
      <c r="J14" s="38">
        <v>12</v>
      </c>
      <c r="K14" s="122"/>
      <c r="L14" s="123"/>
      <c r="M14" s="124"/>
      <c r="N14" s="26"/>
      <c r="O14" s="32"/>
    </row>
    <row r="15" spans="2:16" ht="24.95" customHeight="1">
      <c r="B15" s="128" t="s">
        <v>65</v>
      </c>
      <c r="C15" s="129" t="s">
        <v>11</v>
      </c>
      <c r="D15" s="130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ht="30.7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ht="31.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31.5" customHeight="1">
      <c r="A25" s="288" t="s">
        <v>315</v>
      </c>
      <c r="B25" s="289"/>
      <c r="C25" s="286" t="s">
        <v>340</v>
      </c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7"/>
    </row>
    <row r="26" spans="1:14" ht="19.5" customHeight="1">
      <c r="A26" s="119" t="s">
        <v>12</v>
      </c>
      <c r="B26" s="120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</row>
  </sheetData>
  <mergeCells count="33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6:N26"/>
    <mergeCell ref="K12:M12"/>
    <mergeCell ref="G13:I13"/>
    <mergeCell ref="K13:M13"/>
    <mergeCell ref="B14:D14"/>
    <mergeCell ref="B15:D15"/>
    <mergeCell ref="G14:I14"/>
    <mergeCell ref="K14:M14"/>
    <mergeCell ref="A25:B25"/>
    <mergeCell ref="C25:N25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H21" sqref="H21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58" t="s">
        <v>60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4" ht="36.75" customHeight="1">
      <c r="A3" s="159" t="s">
        <v>322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21">
      <c r="A4" s="42"/>
      <c r="B4" s="42"/>
      <c r="C4" s="157" t="s">
        <v>13</v>
      </c>
      <c r="D4" s="157"/>
      <c r="E4" s="157"/>
      <c r="F4" s="157"/>
      <c r="G4" s="42"/>
      <c r="H4" s="157" t="s">
        <v>14</v>
      </c>
      <c r="I4" s="157"/>
      <c r="J4" s="157"/>
      <c r="K4" s="157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224</v>
      </c>
      <c r="D6" s="76">
        <v>26.8</v>
      </c>
      <c r="E6" s="87">
        <v>22.94</v>
      </c>
      <c r="F6" s="79">
        <v>100</v>
      </c>
      <c r="G6" s="42"/>
      <c r="H6" s="46" t="s">
        <v>155</v>
      </c>
      <c r="I6" s="76">
        <v>4.13</v>
      </c>
      <c r="J6" s="88">
        <v>-8.2200000000000006</v>
      </c>
      <c r="K6" s="79">
        <v>350500</v>
      </c>
      <c r="L6" s="1"/>
      <c r="M6" s="1"/>
    </row>
    <row r="7" spans="1:14" s="48" customFormat="1" ht="17.100000000000001" customHeight="1">
      <c r="A7" s="42"/>
      <c r="B7" s="42"/>
      <c r="C7" s="46" t="s">
        <v>87</v>
      </c>
      <c r="D7" s="76">
        <v>0.83</v>
      </c>
      <c r="E7" s="87">
        <v>7.79</v>
      </c>
      <c r="F7" s="79">
        <v>2051061</v>
      </c>
      <c r="G7" s="42"/>
      <c r="H7" s="46" t="s">
        <v>300</v>
      </c>
      <c r="I7" s="76">
        <v>0.59</v>
      </c>
      <c r="J7" s="88">
        <v>-7.81</v>
      </c>
      <c r="K7" s="79">
        <v>4392710</v>
      </c>
      <c r="L7" s="1"/>
    </row>
    <row r="8" spans="1:14" s="48" customFormat="1" ht="17.100000000000001" customHeight="1">
      <c r="A8" s="42"/>
      <c r="B8" s="42"/>
      <c r="C8" s="46" t="s">
        <v>214</v>
      </c>
      <c r="D8" s="76">
        <v>1.45</v>
      </c>
      <c r="E8" s="87">
        <v>6.62</v>
      </c>
      <c r="F8" s="79">
        <v>1653654</v>
      </c>
      <c r="G8" s="42"/>
      <c r="H8" s="46" t="s">
        <v>174</v>
      </c>
      <c r="I8" s="76">
        <v>0.22</v>
      </c>
      <c r="J8" s="88">
        <v>-4.3499999999999996</v>
      </c>
      <c r="K8" s="79">
        <v>10000</v>
      </c>
    </row>
    <row r="9" spans="1:14" s="48" customFormat="1" ht="17.100000000000001" customHeight="1">
      <c r="A9" s="42"/>
      <c r="B9" s="42"/>
      <c r="C9" s="46" t="s">
        <v>197</v>
      </c>
      <c r="D9" s="76">
        <v>0.17</v>
      </c>
      <c r="E9" s="87">
        <v>6.25</v>
      </c>
      <c r="F9" s="94">
        <v>14514302</v>
      </c>
      <c r="G9" s="42"/>
      <c r="H9" s="101" t="s">
        <v>134</v>
      </c>
      <c r="I9" s="95">
        <v>0.23</v>
      </c>
      <c r="J9" s="105">
        <v>-4.17</v>
      </c>
      <c r="K9" s="94">
        <v>249854</v>
      </c>
    </row>
    <row r="10" spans="1:14" s="48" customFormat="1" ht="17.100000000000001" customHeight="1">
      <c r="A10" s="42"/>
      <c r="B10" s="42"/>
      <c r="C10" s="46" t="s">
        <v>153</v>
      </c>
      <c r="D10" s="76">
        <v>2.8</v>
      </c>
      <c r="E10" s="87">
        <v>2.19</v>
      </c>
      <c r="F10" s="94">
        <v>99900</v>
      </c>
      <c r="G10" s="42"/>
      <c r="H10" s="101" t="s">
        <v>236</v>
      </c>
      <c r="I10" s="95">
        <v>0.24</v>
      </c>
      <c r="J10" s="105">
        <v>-4</v>
      </c>
      <c r="K10" s="94">
        <v>36769944</v>
      </c>
    </row>
    <row r="11" spans="1:14" s="48" customFormat="1" ht="33" customHeight="1">
      <c r="A11" s="42"/>
      <c r="B11" s="42"/>
      <c r="C11" s="158" t="s">
        <v>61</v>
      </c>
      <c r="D11" s="158"/>
      <c r="E11" s="158"/>
      <c r="F11" s="158"/>
      <c r="G11" s="158"/>
      <c r="H11" s="158"/>
      <c r="I11" s="158"/>
      <c r="J11" s="158"/>
      <c r="K11" s="158"/>
    </row>
    <row r="12" spans="1:14" s="48" customFormat="1" ht="33" customHeight="1">
      <c r="A12" s="42"/>
      <c r="B12" s="42"/>
      <c r="C12" s="158"/>
      <c r="D12" s="158"/>
      <c r="E12" s="158"/>
      <c r="F12" s="158"/>
      <c r="G12" s="158"/>
      <c r="H12" s="158"/>
      <c r="I12" s="158"/>
      <c r="J12" s="158"/>
      <c r="K12" s="158"/>
    </row>
    <row r="13" spans="1:14" ht="29.25" customHeight="1">
      <c r="A13" s="42"/>
      <c r="B13" s="42"/>
      <c r="C13" s="157" t="s">
        <v>18</v>
      </c>
      <c r="D13" s="157"/>
      <c r="E13" s="157"/>
      <c r="F13" s="157"/>
      <c r="G13" s="91"/>
      <c r="H13" s="157" t="s">
        <v>7</v>
      </c>
      <c r="I13" s="157"/>
      <c r="J13" s="157"/>
      <c r="K13" s="157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298</v>
      </c>
      <c r="D15" s="76">
        <v>1</v>
      </c>
      <c r="E15" s="77">
        <v>0</v>
      </c>
      <c r="F15" s="79">
        <v>7800000000</v>
      </c>
      <c r="G15" s="1"/>
      <c r="H15" s="46" t="s">
        <v>298</v>
      </c>
      <c r="I15" s="76">
        <v>1</v>
      </c>
      <c r="J15" s="77">
        <v>0</v>
      </c>
      <c r="K15" s="79">
        <v>7800000000</v>
      </c>
    </row>
    <row r="16" spans="1:14" ht="17.100000000000001" customHeight="1">
      <c r="A16" s="42"/>
      <c r="B16" s="42"/>
      <c r="C16" s="46" t="s">
        <v>206</v>
      </c>
      <c r="D16" s="76">
        <v>2.16</v>
      </c>
      <c r="E16" s="77">
        <v>0.47</v>
      </c>
      <c r="F16" s="79">
        <v>166952162</v>
      </c>
      <c r="G16" s="1"/>
      <c r="H16" s="46" t="s">
        <v>206</v>
      </c>
      <c r="I16" s="76">
        <v>2.16</v>
      </c>
      <c r="J16" s="77">
        <v>0.47</v>
      </c>
      <c r="K16" s="79">
        <v>361697891.27999997</v>
      </c>
    </row>
    <row r="17" spans="1:11" ht="17.100000000000001" customHeight="1">
      <c r="A17" s="42"/>
      <c r="B17" s="42"/>
      <c r="C17" s="46" t="s">
        <v>163</v>
      </c>
      <c r="D17" s="76">
        <v>0.06</v>
      </c>
      <c r="E17" s="77">
        <v>0</v>
      </c>
      <c r="F17" s="79">
        <v>50073581</v>
      </c>
      <c r="G17" s="1"/>
      <c r="H17" s="46" t="s">
        <v>226</v>
      </c>
      <c r="I17" s="76">
        <v>16.05</v>
      </c>
      <c r="J17" s="77">
        <v>0.31</v>
      </c>
      <c r="K17" s="79">
        <v>163564375.99000001</v>
      </c>
    </row>
    <row r="18" spans="1:11" ht="17.100000000000001" customHeight="1">
      <c r="A18" s="42"/>
      <c r="B18" s="42"/>
      <c r="C18" s="46" t="s">
        <v>220</v>
      </c>
      <c r="D18" s="76">
        <v>3.28</v>
      </c>
      <c r="E18" s="77">
        <v>1.86</v>
      </c>
      <c r="F18" s="79">
        <v>47203586</v>
      </c>
      <c r="G18" s="1"/>
      <c r="H18" s="46" t="s">
        <v>220</v>
      </c>
      <c r="I18" s="76">
        <v>3.28</v>
      </c>
      <c r="J18" s="77">
        <v>1.86</v>
      </c>
      <c r="K18" s="79">
        <v>153974610.74000001</v>
      </c>
    </row>
    <row r="19" spans="1:11" ht="16.5" customHeight="1">
      <c r="A19" s="42"/>
      <c r="B19" s="42"/>
      <c r="C19" s="46" t="s">
        <v>236</v>
      </c>
      <c r="D19" s="76">
        <v>0.24</v>
      </c>
      <c r="E19" s="77">
        <v>-4</v>
      </c>
      <c r="F19" s="79">
        <v>36769944</v>
      </c>
      <c r="G19" s="1"/>
      <c r="H19" s="46" t="s">
        <v>294</v>
      </c>
      <c r="I19" s="76">
        <v>5.98</v>
      </c>
      <c r="J19" s="77">
        <v>0.34</v>
      </c>
      <c r="K19" s="79">
        <v>88631124.260000005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2"/>
  <sheetViews>
    <sheetView topLeftCell="A43" zoomScale="130" zoomScaleNormal="130" workbookViewId="0">
      <selection activeCell="M54" sqref="M54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9" customHeight="1">
      <c r="A1" s="50"/>
      <c r="B1" s="171" t="s">
        <v>304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3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3.5" customHeight="1">
      <c r="A3" s="57"/>
      <c r="B3" s="163" t="s">
        <v>29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5"/>
    </row>
    <row r="4" spans="1:14" ht="13.5" customHeight="1">
      <c r="A4" s="57"/>
      <c r="B4" s="101" t="s">
        <v>292</v>
      </c>
      <c r="C4" s="102" t="s">
        <v>293</v>
      </c>
      <c r="D4" s="95">
        <v>0.34</v>
      </c>
      <c r="E4" s="95">
        <v>0.35</v>
      </c>
      <c r="F4" s="95">
        <v>0.33</v>
      </c>
      <c r="G4" s="95">
        <v>0.33</v>
      </c>
      <c r="H4" s="95">
        <v>0.33</v>
      </c>
      <c r="I4" s="95">
        <v>0.33</v>
      </c>
      <c r="J4" s="95">
        <v>0.33</v>
      </c>
      <c r="K4" s="96">
        <v>0</v>
      </c>
      <c r="L4" s="93">
        <v>9</v>
      </c>
      <c r="M4" s="94">
        <v>12150000</v>
      </c>
      <c r="N4" s="94">
        <v>4032541</v>
      </c>
    </row>
    <row r="5" spans="1:14" ht="13.5" customHeight="1">
      <c r="A5" s="57"/>
      <c r="B5" s="46" t="s">
        <v>220</v>
      </c>
      <c r="C5" s="58" t="s">
        <v>221</v>
      </c>
      <c r="D5" s="95">
        <v>3.23</v>
      </c>
      <c r="E5" s="95">
        <v>3.28</v>
      </c>
      <c r="F5" s="95">
        <v>3.22</v>
      </c>
      <c r="G5" s="95">
        <v>3.26</v>
      </c>
      <c r="H5" s="95">
        <v>3.19</v>
      </c>
      <c r="I5" s="95">
        <v>3.28</v>
      </c>
      <c r="J5" s="76">
        <v>3.22</v>
      </c>
      <c r="K5" s="96">
        <v>1.86</v>
      </c>
      <c r="L5" s="78">
        <v>141</v>
      </c>
      <c r="M5" s="79">
        <v>47203586</v>
      </c>
      <c r="N5" s="79">
        <v>153974610.74000001</v>
      </c>
    </row>
    <row r="6" spans="1:14" ht="13.5" customHeight="1">
      <c r="A6" s="57"/>
      <c r="B6" s="46" t="s">
        <v>236</v>
      </c>
      <c r="C6" s="58" t="s">
        <v>237</v>
      </c>
      <c r="D6" s="95">
        <v>0.24</v>
      </c>
      <c r="E6" s="95">
        <v>0.24</v>
      </c>
      <c r="F6" s="95">
        <v>0.24</v>
      </c>
      <c r="G6" s="95">
        <v>0.24</v>
      </c>
      <c r="H6" s="95">
        <v>0.24</v>
      </c>
      <c r="I6" s="95">
        <v>0.24</v>
      </c>
      <c r="J6" s="76">
        <v>0.25</v>
      </c>
      <c r="K6" s="96">
        <v>-4</v>
      </c>
      <c r="L6" s="78">
        <v>29</v>
      </c>
      <c r="M6" s="79">
        <v>36769944</v>
      </c>
      <c r="N6" s="79">
        <v>8824786.5600000005</v>
      </c>
    </row>
    <row r="7" spans="1:14" ht="13.5" customHeight="1">
      <c r="A7" s="57"/>
      <c r="B7" s="46" t="s">
        <v>184</v>
      </c>
      <c r="C7" s="58" t="s">
        <v>183</v>
      </c>
      <c r="D7" s="95">
        <v>0.37</v>
      </c>
      <c r="E7" s="95">
        <v>0.37</v>
      </c>
      <c r="F7" s="95">
        <v>0.37</v>
      </c>
      <c r="G7" s="95">
        <v>0.37</v>
      </c>
      <c r="H7" s="95">
        <v>0.37</v>
      </c>
      <c r="I7" s="95">
        <v>0.37</v>
      </c>
      <c r="J7" s="76">
        <v>0.37</v>
      </c>
      <c r="K7" s="96">
        <v>0</v>
      </c>
      <c r="L7" s="78">
        <v>13</v>
      </c>
      <c r="M7" s="79">
        <v>25025263</v>
      </c>
      <c r="N7" s="79">
        <v>9259347.3100000005</v>
      </c>
    </row>
    <row r="8" spans="1:14" ht="13.5" customHeight="1">
      <c r="A8" s="57"/>
      <c r="B8" s="46" t="s">
        <v>171</v>
      </c>
      <c r="C8" s="58" t="s">
        <v>172</v>
      </c>
      <c r="D8" s="95">
        <v>1.19</v>
      </c>
      <c r="E8" s="95">
        <v>1.19</v>
      </c>
      <c r="F8" s="95">
        <v>1.18</v>
      </c>
      <c r="G8" s="95">
        <v>1.19</v>
      </c>
      <c r="H8" s="95">
        <v>1.2</v>
      </c>
      <c r="I8" s="95">
        <v>1.19</v>
      </c>
      <c r="J8" s="76">
        <v>1.2</v>
      </c>
      <c r="K8" s="96">
        <v>-0.83</v>
      </c>
      <c r="L8" s="78">
        <v>45</v>
      </c>
      <c r="M8" s="79">
        <v>23023348</v>
      </c>
      <c r="N8" s="79">
        <v>27362961.59</v>
      </c>
    </row>
    <row r="9" spans="1:14" ht="13.5" customHeight="1">
      <c r="A9" s="57"/>
      <c r="B9" s="46" t="s">
        <v>130</v>
      </c>
      <c r="C9" s="58" t="s">
        <v>131</v>
      </c>
      <c r="D9" s="95">
        <v>0.09</v>
      </c>
      <c r="E9" s="95">
        <v>0.09</v>
      </c>
      <c r="F9" s="95">
        <v>0.08</v>
      </c>
      <c r="G9" s="95">
        <v>0.08</v>
      </c>
      <c r="H9" s="95">
        <v>0.09</v>
      </c>
      <c r="I9" s="95">
        <v>0.09</v>
      </c>
      <c r="J9" s="76">
        <v>0.09</v>
      </c>
      <c r="K9" s="96">
        <v>0</v>
      </c>
      <c r="L9" s="78">
        <v>16</v>
      </c>
      <c r="M9" s="79">
        <v>31927890</v>
      </c>
      <c r="N9" s="79">
        <v>2564895.44</v>
      </c>
    </row>
    <row r="10" spans="1:14" ht="13.5" customHeight="1">
      <c r="A10" s="57"/>
      <c r="B10" s="46" t="s">
        <v>197</v>
      </c>
      <c r="C10" s="58" t="s">
        <v>196</v>
      </c>
      <c r="D10" s="95">
        <v>0.16</v>
      </c>
      <c r="E10" s="95">
        <v>0.17</v>
      </c>
      <c r="F10" s="95">
        <v>0.15</v>
      </c>
      <c r="G10" s="95">
        <v>0.16</v>
      </c>
      <c r="H10" s="95">
        <v>0.16</v>
      </c>
      <c r="I10" s="95">
        <v>0.17</v>
      </c>
      <c r="J10" s="76">
        <v>0.16</v>
      </c>
      <c r="K10" s="96">
        <v>6.25</v>
      </c>
      <c r="L10" s="78">
        <v>12</v>
      </c>
      <c r="M10" s="79">
        <v>14514302</v>
      </c>
      <c r="N10" s="79">
        <v>2330192.38</v>
      </c>
    </row>
    <row r="11" spans="1:14" ht="13.5" customHeight="1">
      <c r="A11" s="57"/>
      <c r="B11" s="46" t="s">
        <v>206</v>
      </c>
      <c r="C11" s="58" t="s">
        <v>207</v>
      </c>
      <c r="D11" s="95">
        <v>2.16</v>
      </c>
      <c r="E11" s="95">
        <v>2.1800000000000002</v>
      </c>
      <c r="F11" s="95">
        <v>2.16</v>
      </c>
      <c r="G11" s="95">
        <v>2.17</v>
      </c>
      <c r="H11" s="95">
        <v>2.14</v>
      </c>
      <c r="I11" s="95">
        <v>2.16</v>
      </c>
      <c r="J11" s="76">
        <v>2.15</v>
      </c>
      <c r="K11" s="96">
        <v>0.47</v>
      </c>
      <c r="L11" s="78">
        <v>165</v>
      </c>
      <c r="M11" s="79">
        <v>166952162</v>
      </c>
      <c r="N11" s="79">
        <v>361697891.27999997</v>
      </c>
    </row>
    <row r="12" spans="1:14" ht="13.5" customHeight="1">
      <c r="A12" s="57"/>
      <c r="B12" s="46" t="s">
        <v>218</v>
      </c>
      <c r="C12" s="58" t="s">
        <v>219</v>
      </c>
      <c r="D12" s="95">
        <v>4.08</v>
      </c>
      <c r="E12" s="95">
        <v>4.13</v>
      </c>
      <c r="F12" s="95">
        <v>4.07</v>
      </c>
      <c r="G12" s="95">
        <v>4.09</v>
      </c>
      <c r="H12" s="95">
        <v>4.09</v>
      </c>
      <c r="I12" s="95">
        <v>4.07</v>
      </c>
      <c r="J12" s="76">
        <v>4.08</v>
      </c>
      <c r="K12" s="96">
        <v>-0.25</v>
      </c>
      <c r="L12" s="78">
        <v>86</v>
      </c>
      <c r="M12" s="79">
        <v>14486164</v>
      </c>
      <c r="N12" s="79">
        <v>59206300.450000003</v>
      </c>
    </row>
    <row r="13" spans="1:14" ht="13.5" customHeight="1">
      <c r="A13" s="57"/>
      <c r="B13" s="46" t="s">
        <v>134</v>
      </c>
      <c r="C13" s="58" t="s">
        <v>135</v>
      </c>
      <c r="D13" s="95">
        <v>0.24</v>
      </c>
      <c r="E13" s="95">
        <v>0.24</v>
      </c>
      <c r="F13" s="95">
        <v>0.23</v>
      </c>
      <c r="G13" s="95">
        <v>0.24</v>
      </c>
      <c r="H13" s="95">
        <v>0.24</v>
      </c>
      <c r="I13" s="95">
        <v>0.23</v>
      </c>
      <c r="J13" s="76">
        <v>0.24</v>
      </c>
      <c r="K13" s="96">
        <v>-4.17</v>
      </c>
      <c r="L13" s="78">
        <v>3</v>
      </c>
      <c r="M13" s="79">
        <v>249854</v>
      </c>
      <c r="N13" s="79">
        <v>59550.78</v>
      </c>
    </row>
    <row r="14" spans="1:14" ht="13.5" customHeight="1">
      <c r="A14" s="57"/>
      <c r="B14" s="101" t="s">
        <v>189</v>
      </c>
      <c r="C14" s="102" t="s">
        <v>190</v>
      </c>
      <c r="D14" s="95">
        <v>0.86</v>
      </c>
      <c r="E14" s="95">
        <v>0.86</v>
      </c>
      <c r="F14" s="95">
        <v>0.86</v>
      </c>
      <c r="G14" s="95">
        <v>0.86</v>
      </c>
      <c r="H14" s="95">
        <v>0.86</v>
      </c>
      <c r="I14" s="95">
        <v>0.86</v>
      </c>
      <c r="J14" s="95">
        <v>0.86</v>
      </c>
      <c r="K14" s="96">
        <v>0</v>
      </c>
      <c r="L14" s="93">
        <v>4</v>
      </c>
      <c r="M14" s="94">
        <v>52832</v>
      </c>
      <c r="N14" s="94">
        <v>45435.519999999997</v>
      </c>
    </row>
    <row r="15" spans="1:14" ht="13.5" customHeight="1">
      <c r="A15" s="57"/>
      <c r="B15" s="46" t="s">
        <v>163</v>
      </c>
      <c r="C15" s="58" t="s">
        <v>164</v>
      </c>
      <c r="D15" s="95">
        <v>0.06</v>
      </c>
      <c r="E15" s="95">
        <v>0.06</v>
      </c>
      <c r="F15" s="95">
        <v>0.05</v>
      </c>
      <c r="G15" s="95">
        <v>0.05</v>
      </c>
      <c r="H15" s="95">
        <v>0.06</v>
      </c>
      <c r="I15" s="95">
        <v>0.06</v>
      </c>
      <c r="J15" s="76">
        <v>0.06</v>
      </c>
      <c r="K15" s="96">
        <v>0</v>
      </c>
      <c r="L15" s="78">
        <v>10</v>
      </c>
      <c r="M15" s="79">
        <v>50073581</v>
      </c>
      <c r="N15" s="79">
        <v>2504414.86</v>
      </c>
    </row>
    <row r="16" spans="1:14" ht="13.5" customHeight="1">
      <c r="A16" s="57"/>
      <c r="B16" s="166" t="s">
        <v>88</v>
      </c>
      <c r="C16" s="167"/>
      <c r="D16" s="168"/>
      <c r="E16" s="169"/>
      <c r="F16" s="169"/>
      <c r="G16" s="169"/>
      <c r="H16" s="169"/>
      <c r="I16" s="169"/>
      <c r="J16" s="169"/>
      <c r="K16" s="170"/>
      <c r="L16" s="59">
        <f>SUM(L4:L15)</f>
        <v>533</v>
      </c>
      <c r="M16" s="59">
        <f>SUM(M4:M15)</f>
        <v>422428926</v>
      </c>
      <c r="N16" s="60">
        <f>SUM(N4:N15)</f>
        <v>631862927.90999997</v>
      </c>
    </row>
    <row r="17" spans="1:14" ht="13.5" customHeight="1">
      <c r="A17" s="57"/>
      <c r="B17" s="163" t="s">
        <v>30</v>
      </c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5"/>
    </row>
    <row r="18" spans="1:14" ht="13.5" customHeight="1">
      <c r="A18" s="57"/>
      <c r="B18" s="46" t="s">
        <v>226</v>
      </c>
      <c r="C18" s="58" t="s">
        <v>227</v>
      </c>
      <c r="D18" s="62">
        <v>16.04</v>
      </c>
      <c r="E18" s="76">
        <v>16.2</v>
      </c>
      <c r="F18" s="76">
        <v>16.04</v>
      </c>
      <c r="G18" s="76">
        <v>16.07</v>
      </c>
      <c r="H18" s="76">
        <v>16.02</v>
      </c>
      <c r="I18" s="76">
        <v>16.05</v>
      </c>
      <c r="J18" s="76">
        <v>16</v>
      </c>
      <c r="K18" s="77">
        <v>0.31</v>
      </c>
      <c r="L18" s="78">
        <v>75</v>
      </c>
      <c r="M18" s="79">
        <v>10180353</v>
      </c>
      <c r="N18" s="79">
        <v>163564375.99000001</v>
      </c>
    </row>
    <row r="19" spans="1:14" ht="13.5" customHeight="1">
      <c r="A19" s="57"/>
      <c r="B19" s="46" t="s">
        <v>169</v>
      </c>
      <c r="C19" s="58" t="s">
        <v>170</v>
      </c>
      <c r="D19" s="62">
        <v>4.43</v>
      </c>
      <c r="E19" s="76">
        <v>4.4400000000000004</v>
      </c>
      <c r="F19" s="76">
        <v>4.43</v>
      </c>
      <c r="G19" s="76">
        <v>4.43</v>
      </c>
      <c r="H19" s="76">
        <v>4.4000000000000004</v>
      </c>
      <c r="I19" s="76">
        <v>4.4400000000000004</v>
      </c>
      <c r="J19" s="76">
        <v>4.4400000000000004</v>
      </c>
      <c r="K19" s="77">
        <v>0</v>
      </c>
      <c r="L19" s="78">
        <v>13</v>
      </c>
      <c r="M19" s="79">
        <v>47105</v>
      </c>
      <c r="N19" s="79">
        <v>208745.15</v>
      </c>
    </row>
    <row r="20" spans="1:14" ht="13.5" customHeight="1">
      <c r="A20" s="57"/>
      <c r="B20" s="166" t="s">
        <v>112</v>
      </c>
      <c r="C20" s="167"/>
      <c r="D20" s="168"/>
      <c r="E20" s="169"/>
      <c r="F20" s="169"/>
      <c r="G20" s="169"/>
      <c r="H20" s="169"/>
      <c r="I20" s="169"/>
      <c r="J20" s="169"/>
      <c r="K20" s="170"/>
      <c r="L20" s="61">
        <f>SUM(L18:L19)</f>
        <v>88</v>
      </c>
      <c r="M20" s="59">
        <f>SUM(M18:M19)</f>
        <v>10227458</v>
      </c>
      <c r="N20" s="47">
        <f>SUM(N18:N19)</f>
        <v>163773121.14000002</v>
      </c>
    </row>
    <row r="21" spans="1:14" ht="13.5" customHeight="1">
      <c r="A21" s="57"/>
      <c r="B21" s="163" t="s">
        <v>93</v>
      </c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5"/>
    </row>
    <row r="22" spans="1:14" ht="13.5" customHeight="1">
      <c r="A22" s="57"/>
      <c r="B22" s="46" t="s">
        <v>208</v>
      </c>
      <c r="C22" s="58" t="s">
        <v>209</v>
      </c>
      <c r="D22" s="76">
        <v>0.86</v>
      </c>
      <c r="E22" s="76">
        <v>0.86</v>
      </c>
      <c r="F22" s="76">
        <v>0.86</v>
      </c>
      <c r="G22" s="76">
        <v>0.86</v>
      </c>
      <c r="H22" s="76">
        <v>0.86</v>
      </c>
      <c r="I22" s="76">
        <v>0.86</v>
      </c>
      <c r="J22" s="76">
        <v>0.86</v>
      </c>
      <c r="K22" s="77">
        <v>0</v>
      </c>
      <c r="L22" s="78">
        <v>2</v>
      </c>
      <c r="M22" s="79">
        <v>5883</v>
      </c>
      <c r="N22" s="79">
        <v>5059.38</v>
      </c>
    </row>
    <row r="23" spans="1:14" ht="13.5" customHeight="1">
      <c r="A23" s="57"/>
      <c r="B23" s="46" t="s">
        <v>300</v>
      </c>
      <c r="C23" s="58" t="s">
        <v>301</v>
      </c>
      <c r="D23" s="76">
        <v>0.62</v>
      </c>
      <c r="E23" s="76">
        <v>0.62</v>
      </c>
      <c r="F23" s="76">
        <v>0.59</v>
      </c>
      <c r="G23" s="76">
        <v>0.6</v>
      </c>
      <c r="H23" s="76">
        <v>0.63</v>
      </c>
      <c r="I23" s="76">
        <v>0.59</v>
      </c>
      <c r="J23" s="76">
        <v>0.64</v>
      </c>
      <c r="K23" s="77">
        <v>-7.81</v>
      </c>
      <c r="L23" s="78">
        <v>12</v>
      </c>
      <c r="M23" s="79">
        <v>4392710</v>
      </c>
      <c r="N23" s="79">
        <v>2641775.25</v>
      </c>
    </row>
    <row r="24" spans="1:14" ht="13.5" customHeight="1">
      <c r="A24" s="57"/>
      <c r="B24" s="166" t="s">
        <v>274</v>
      </c>
      <c r="C24" s="167"/>
      <c r="D24" s="168"/>
      <c r="E24" s="169"/>
      <c r="F24" s="169"/>
      <c r="G24" s="169"/>
      <c r="H24" s="169"/>
      <c r="I24" s="169"/>
      <c r="J24" s="169"/>
      <c r="K24" s="170"/>
      <c r="L24" s="64">
        <f>SUM(L22:L23)</f>
        <v>14</v>
      </c>
      <c r="M24" s="64">
        <f>SUM(M22:M23)</f>
        <v>4398593</v>
      </c>
      <c r="N24" s="64">
        <f>SUM(N22:N23)</f>
        <v>2646834.63</v>
      </c>
    </row>
    <row r="25" spans="1:14" ht="13.5" customHeight="1">
      <c r="A25" s="57"/>
      <c r="B25" s="163" t="s">
        <v>82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5"/>
    </row>
    <row r="26" spans="1:14" ht="13.5" customHeight="1">
      <c r="A26" s="57"/>
      <c r="B26" s="46" t="s">
        <v>165</v>
      </c>
      <c r="C26" s="58" t="s">
        <v>166</v>
      </c>
      <c r="D26" s="76">
        <v>21.71</v>
      </c>
      <c r="E26" s="76">
        <v>22</v>
      </c>
      <c r="F26" s="76">
        <v>21.7</v>
      </c>
      <c r="G26" s="76">
        <v>21.82</v>
      </c>
      <c r="H26" s="76">
        <v>21.64</v>
      </c>
      <c r="I26" s="76">
        <v>21.89</v>
      </c>
      <c r="J26" s="76">
        <v>21.7</v>
      </c>
      <c r="K26" s="77">
        <v>0.88</v>
      </c>
      <c r="L26" s="78">
        <v>24</v>
      </c>
      <c r="M26" s="79">
        <v>226500</v>
      </c>
      <c r="N26" s="79">
        <v>4943335.7</v>
      </c>
    </row>
    <row r="27" spans="1:14" ht="13.5" customHeight="1">
      <c r="A27" s="57"/>
      <c r="B27" s="46" t="s">
        <v>155</v>
      </c>
      <c r="C27" s="58" t="s">
        <v>156</v>
      </c>
      <c r="D27" s="76">
        <v>4.13</v>
      </c>
      <c r="E27" s="76">
        <v>4.7</v>
      </c>
      <c r="F27" s="76">
        <v>4.13</v>
      </c>
      <c r="G27" s="76">
        <v>4.22</v>
      </c>
      <c r="H27" s="76">
        <v>4.5</v>
      </c>
      <c r="I27" s="76">
        <v>4.13</v>
      </c>
      <c r="J27" s="76">
        <v>4.5</v>
      </c>
      <c r="K27" s="77">
        <v>-8.2200000000000006</v>
      </c>
      <c r="L27" s="78">
        <v>13</v>
      </c>
      <c r="M27" s="79">
        <v>350500</v>
      </c>
      <c r="N27" s="79">
        <v>1479565</v>
      </c>
    </row>
    <row r="28" spans="1:14" ht="13.5" customHeight="1">
      <c r="A28" s="57"/>
      <c r="B28" s="46" t="s">
        <v>126</v>
      </c>
      <c r="C28" s="58" t="s">
        <v>127</v>
      </c>
      <c r="D28" s="76">
        <v>3.71</v>
      </c>
      <c r="E28" s="76">
        <v>3.77</v>
      </c>
      <c r="F28" s="76">
        <v>3.71</v>
      </c>
      <c r="G28" s="76">
        <v>3.73</v>
      </c>
      <c r="H28" s="76">
        <v>3.72</v>
      </c>
      <c r="I28" s="76">
        <v>3.72</v>
      </c>
      <c r="J28" s="76">
        <v>3.71</v>
      </c>
      <c r="K28" s="77">
        <v>0.27</v>
      </c>
      <c r="L28" s="78">
        <v>19</v>
      </c>
      <c r="M28" s="79">
        <v>5322762</v>
      </c>
      <c r="N28" s="79">
        <v>19852222.760000002</v>
      </c>
    </row>
    <row r="29" spans="1:14" ht="13.5" customHeight="1">
      <c r="A29" s="57"/>
      <c r="B29" s="166" t="s">
        <v>89</v>
      </c>
      <c r="C29" s="167"/>
      <c r="D29" s="168"/>
      <c r="E29" s="169"/>
      <c r="F29" s="169"/>
      <c r="G29" s="169"/>
      <c r="H29" s="169"/>
      <c r="I29" s="169"/>
      <c r="J29" s="169"/>
      <c r="K29" s="170"/>
      <c r="L29" s="64">
        <f>SUM(L26:L28)</f>
        <v>56</v>
      </c>
      <c r="M29" s="64">
        <f>SUM(M26:M28)</f>
        <v>5899762</v>
      </c>
      <c r="N29" s="64">
        <f>SUM(N26:N28)</f>
        <v>26275123.460000001</v>
      </c>
    </row>
    <row r="30" spans="1:14" ht="13.5" customHeight="1">
      <c r="A30" s="57"/>
      <c r="B30" s="163" t="s">
        <v>83</v>
      </c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5"/>
    </row>
    <row r="31" spans="1:14" ht="13.5" customHeight="1">
      <c r="A31" s="57"/>
      <c r="B31" s="101" t="s">
        <v>275</v>
      </c>
      <c r="C31" s="102" t="s">
        <v>276</v>
      </c>
      <c r="D31" s="95">
        <v>6.42</v>
      </c>
      <c r="E31" s="95">
        <v>6.42</v>
      </c>
      <c r="F31" s="95">
        <v>6.39</v>
      </c>
      <c r="G31" s="95">
        <v>6.4</v>
      </c>
      <c r="H31" s="95">
        <v>6.42</v>
      </c>
      <c r="I31" s="95">
        <v>6.4</v>
      </c>
      <c r="J31" s="95">
        <v>6.42</v>
      </c>
      <c r="K31" s="96">
        <v>-0.31</v>
      </c>
      <c r="L31" s="93">
        <v>81</v>
      </c>
      <c r="M31" s="94">
        <v>8872008</v>
      </c>
      <c r="N31" s="94">
        <v>56767642.390000001</v>
      </c>
    </row>
    <row r="32" spans="1:14" ht="13.5" customHeight="1">
      <c r="A32" s="57"/>
      <c r="B32" s="101" t="s">
        <v>224</v>
      </c>
      <c r="C32" s="102" t="s">
        <v>225</v>
      </c>
      <c r="D32" s="95">
        <v>26.8</v>
      </c>
      <c r="E32" s="95">
        <v>26.8</v>
      </c>
      <c r="F32" s="95">
        <v>26.8</v>
      </c>
      <c r="G32" s="95">
        <v>26.8</v>
      </c>
      <c r="H32" s="95">
        <v>21.8</v>
      </c>
      <c r="I32" s="95">
        <v>26.8</v>
      </c>
      <c r="J32" s="95">
        <v>21.8</v>
      </c>
      <c r="K32" s="96">
        <v>22.94</v>
      </c>
      <c r="L32" s="93">
        <v>1</v>
      </c>
      <c r="M32" s="94">
        <v>100</v>
      </c>
      <c r="N32" s="94">
        <v>2680</v>
      </c>
    </row>
    <row r="33" spans="1:14" ht="13.5" customHeight="1">
      <c r="A33" s="57"/>
      <c r="B33" s="101" t="s">
        <v>153</v>
      </c>
      <c r="C33" s="102" t="s">
        <v>154</v>
      </c>
      <c r="D33" s="95">
        <v>2.8</v>
      </c>
      <c r="E33" s="95">
        <v>2.8</v>
      </c>
      <c r="F33" s="95">
        <v>2.8</v>
      </c>
      <c r="G33" s="95">
        <v>2.8</v>
      </c>
      <c r="H33" s="95">
        <v>2.74</v>
      </c>
      <c r="I33" s="95">
        <v>2.8</v>
      </c>
      <c r="J33" s="95">
        <v>2.74</v>
      </c>
      <c r="K33" s="96">
        <v>2.19</v>
      </c>
      <c r="L33" s="93">
        <v>1</v>
      </c>
      <c r="M33" s="94">
        <v>99900</v>
      </c>
      <c r="N33" s="94">
        <v>279720</v>
      </c>
    </row>
    <row r="34" spans="1:14" ht="13.5" customHeight="1">
      <c r="A34" s="57"/>
      <c r="B34" s="101" t="s">
        <v>283</v>
      </c>
      <c r="C34" s="102" t="s">
        <v>284</v>
      </c>
      <c r="D34" s="95">
        <v>2.2999999999999998</v>
      </c>
      <c r="E34" s="95">
        <v>2.34</v>
      </c>
      <c r="F34" s="95">
        <v>2.2999999999999998</v>
      </c>
      <c r="G34" s="95">
        <v>2.3199999999999998</v>
      </c>
      <c r="H34" s="95">
        <v>2.29</v>
      </c>
      <c r="I34" s="95">
        <v>2.33</v>
      </c>
      <c r="J34" s="95">
        <v>2.2999999999999998</v>
      </c>
      <c r="K34" s="96">
        <v>1.3</v>
      </c>
      <c r="L34" s="93">
        <v>76</v>
      </c>
      <c r="M34" s="94">
        <v>14913261</v>
      </c>
      <c r="N34" s="94">
        <v>34549833.259999998</v>
      </c>
    </row>
    <row r="35" spans="1:14" ht="13.5" customHeight="1">
      <c r="A35" s="57"/>
      <c r="B35" s="101" t="s">
        <v>147</v>
      </c>
      <c r="C35" s="102" t="s">
        <v>148</v>
      </c>
      <c r="D35" s="95">
        <v>6.9</v>
      </c>
      <c r="E35" s="95">
        <v>6.9</v>
      </c>
      <c r="F35" s="95">
        <v>6.85</v>
      </c>
      <c r="G35" s="95">
        <v>6.86</v>
      </c>
      <c r="H35" s="95">
        <v>6.89</v>
      </c>
      <c r="I35" s="95">
        <v>6.86</v>
      </c>
      <c r="J35" s="95">
        <v>6.9</v>
      </c>
      <c r="K35" s="96">
        <v>-0.57999999999999996</v>
      </c>
      <c r="L35" s="93">
        <v>15</v>
      </c>
      <c r="M35" s="94">
        <v>345201</v>
      </c>
      <c r="N35" s="94">
        <v>2366381.85</v>
      </c>
    </row>
    <row r="36" spans="1:14" ht="13.5" customHeight="1">
      <c r="A36" s="57"/>
      <c r="B36" s="166" t="s">
        <v>90</v>
      </c>
      <c r="C36" s="167"/>
      <c r="D36" s="168"/>
      <c r="E36" s="169"/>
      <c r="F36" s="169"/>
      <c r="G36" s="169"/>
      <c r="H36" s="169"/>
      <c r="I36" s="169"/>
      <c r="J36" s="169"/>
      <c r="K36" s="170"/>
      <c r="L36" s="64">
        <f>SUM(L31:L35)</f>
        <v>174</v>
      </c>
      <c r="M36" s="64">
        <f>SUM(M31:M35)</f>
        <v>24230470</v>
      </c>
      <c r="N36" s="64">
        <f>SUM(N31:N35)</f>
        <v>93966257.5</v>
      </c>
    </row>
    <row r="37" spans="1:14" ht="13.5" customHeight="1">
      <c r="A37" s="57"/>
      <c r="B37" s="163" t="s">
        <v>31</v>
      </c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5"/>
    </row>
    <row r="38" spans="1:14" ht="13.5" customHeight="1">
      <c r="A38" s="57"/>
      <c r="B38" s="46" t="s">
        <v>128</v>
      </c>
      <c r="C38" s="58" t="s">
        <v>129</v>
      </c>
      <c r="D38" s="95">
        <v>13</v>
      </c>
      <c r="E38" s="95">
        <v>13.05</v>
      </c>
      <c r="F38" s="95">
        <v>12.8</v>
      </c>
      <c r="G38" s="95">
        <v>13.02</v>
      </c>
      <c r="H38" s="95">
        <v>13.01</v>
      </c>
      <c r="I38" s="95">
        <v>13.05</v>
      </c>
      <c r="J38" s="95">
        <v>13</v>
      </c>
      <c r="K38" s="96">
        <v>0.38</v>
      </c>
      <c r="L38" s="93">
        <v>17</v>
      </c>
      <c r="M38" s="94">
        <v>372145</v>
      </c>
      <c r="N38" s="94">
        <v>4845428.4000000004</v>
      </c>
    </row>
    <row r="39" spans="1:14" ht="13.5" customHeight="1">
      <c r="A39" s="57"/>
      <c r="B39" s="101" t="s">
        <v>290</v>
      </c>
      <c r="C39" s="102" t="s">
        <v>291</v>
      </c>
      <c r="D39" s="95">
        <v>9.0500000000000007</v>
      </c>
      <c r="E39" s="95">
        <v>9.0500000000000007</v>
      </c>
      <c r="F39" s="95">
        <v>9</v>
      </c>
      <c r="G39" s="95">
        <v>9.01</v>
      </c>
      <c r="H39" s="95">
        <v>9</v>
      </c>
      <c r="I39" s="95">
        <v>9</v>
      </c>
      <c r="J39" s="95">
        <v>9</v>
      </c>
      <c r="K39" s="96">
        <v>0</v>
      </c>
      <c r="L39" s="93">
        <v>16</v>
      </c>
      <c r="M39" s="94">
        <v>1016000</v>
      </c>
      <c r="N39" s="94">
        <v>9149854.9000000004</v>
      </c>
    </row>
    <row r="40" spans="1:14" ht="13.5" customHeight="1">
      <c r="A40" s="57"/>
      <c r="B40" s="46" t="s">
        <v>272</v>
      </c>
      <c r="C40" s="58" t="s">
        <v>273</v>
      </c>
      <c r="D40" s="95">
        <v>68</v>
      </c>
      <c r="E40" s="95">
        <v>68</v>
      </c>
      <c r="F40" s="95">
        <v>68</v>
      </c>
      <c r="G40" s="95">
        <v>68</v>
      </c>
      <c r="H40" s="95">
        <v>68</v>
      </c>
      <c r="I40" s="95">
        <v>68</v>
      </c>
      <c r="J40" s="95">
        <v>68</v>
      </c>
      <c r="K40" s="96">
        <v>0</v>
      </c>
      <c r="L40" s="93">
        <v>7</v>
      </c>
      <c r="M40" s="94">
        <v>14185</v>
      </c>
      <c r="N40" s="94">
        <v>964580</v>
      </c>
    </row>
    <row r="41" spans="1:14" ht="13.5" customHeight="1">
      <c r="A41" s="57"/>
      <c r="B41" s="46" t="s">
        <v>248</v>
      </c>
      <c r="C41" s="58" t="s">
        <v>249</v>
      </c>
      <c r="D41" s="95">
        <v>13.75</v>
      </c>
      <c r="E41" s="95">
        <v>13.75</v>
      </c>
      <c r="F41" s="95">
        <v>13.75</v>
      </c>
      <c r="G41" s="95">
        <v>13.75</v>
      </c>
      <c r="H41" s="95">
        <v>13.78</v>
      </c>
      <c r="I41" s="95">
        <v>13.75</v>
      </c>
      <c r="J41" s="95">
        <v>13.75</v>
      </c>
      <c r="K41" s="96">
        <v>0</v>
      </c>
      <c r="L41" s="93">
        <v>1</v>
      </c>
      <c r="M41" s="94">
        <v>2000</v>
      </c>
      <c r="N41" s="94">
        <v>27500</v>
      </c>
    </row>
    <row r="42" spans="1:14" ht="13.5" customHeight="1">
      <c r="A42" s="57"/>
      <c r="B42" s="166" t="s">
        <v>91</v>
      </c>
      <c r="C42" s="167"/>
      <c r="D42" s="168"/>
      <c r="E42" s="169"/>
      <c r="F42" s="169"/>
      <c r="G42" s="169"/>
      <c r="H42" s="169"/>
      <c r="I42" s="169"/>
      <c r="J42" s="169"/>
      <c r="K42" s="170"/>
      <c r="L42" s="63">
        <f>SUM(L38:L41)</f>
        <v>41</v>
      </c>
      <c r="M42" s="60">
        <f>SUM(M38:M41)</f>
        <v>1404330</v>
      </c>
      <c r="N42" s="60">
        <f>SUM(N38:N41)</f>
        <v>14987363.300000001</v>
      </c>
    </row>
    <row r="43" spans="1:14" ht="13.5" customHeight="1">
      <c r="A43" s="57"/>
      <c r="B43" s="163" t="s">
        <v>84</v>
      </c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5"/>
    </row>
    <row r="44" spans="1:14" ht="13.5" customHeight="1">
      <c r="A44" s="57"/>
      <c r="B44" s="46" t="s">
        <v>228</v>
      </c>
      <c r="C44" s="58" t="s">
        <v>229</v>
      </c>
      <c r="D44" s="76">
        <v>7.6</v>
      </c>
      <c r="E44" s="76">
        <v>7.6</v>
      </c>
      <c r="F44" s="76">
        <v>7.6</v>
      </c>
      <c r="G44" s="76">
        <v>7.6</v>
      </c>
      <c r="H44" s="76">
        <v>7.6</v>
      </c>
      <c r="I44" s="76">
        <v>7.6</v>
      </c>
      <c r="J44" s="76">
        <v>7.6</v>
      </c>
      <c r="K44" s="77">
        <v>0</v>
      </c>
      <c r="L44" s="78">
        <v>3</v>
      </c>
      <c r="M44" s="79">
        <v>5000</v>
      </c>
      <c r="N44" s="79">
        <v>38000</v>
      </c>
    </row>
    <row r="45" spans="1:14" ht="13.5" customHeight="1">
      <c r="A45" s="57"/>
      <c r="B45" s="46" t="s">
        <v>159</v>
      </c>
      <c r="C45" s="58" t="s">
        <v>160</v>
      </c>
      <c r="D45" s="76">
        <v>5.29</v>
      </c>
      <c r="E45" s="76">
        <v>5.29</v>
      </c>
      <c r="F45" s="76">
        <v>5.29</v>
      </c>
      <c r="G45" s="76">
        <v>5.29</v>
      </c>
      <c r="H45" s="76">
        <v>5.29</v>
      </c>
      <c r="I45" s="76">
        <v>5.29</v>
      </c>
      <c r="J45" s="76">
        <v>5.29</v>
      </c>
      <c r="K45" s="77">
        <v>0</v>
      </c>
      <c r="L45" s="78">
        <v>3</v>
      </c>
      <c r="M45" s="79">
        <v>24136</v>
      </c>
      <c r="N45" s="79">
        <v>127679.44</v>
      </c>
    </row>
    <row r="46" spans="1:14" ht="13.5" customHeight="1">
      <c r="A46" s="57"/>
      <c r="B46" s="46" t="s">
        <v>86</v>
      </c>
      <c r="C46" s="58" t="s">
        <v>43</v>
      </c>
      <c r="D46" s="76">
        <v>0.37</v>
      </c>
      <c r="E46" s="76">
        <v>0.37</v>
      </c>
      <c r="F46" s="76">
        <v>0.35</v>
      </c>
      <c r="G46" s="76">
        <v>0.36</v>
      </c>
      <c r="H46" s="76">
        <v>0.35</v>
      </c>
      <c r="I46" s="76">
        <v>0.35</v>
      </c>
      <c r="J46" s="76">
        <v>0.35</v>
      </c>
      <c r="K46" s="77">
        <v>0</v>
      </c>
      <c r="L46" s="78">
        <v>3</v>
      </c>
      <c r="M46" s="79">
        <v>79164</v>
      </c>
      <c r="N46" s="79">
        <v>28269.31</v>
      </c>
    </row>
    <row r="47" spans="1:14" ht="13.5" customHeight="1">
      <c r="A47" s="57"/>
      <c r="B47" s="166" t="s">
        <v>285</v>
      </c>
      <c r="C47" s="167"/>
      <c r="D47" s="168"/>
      <c r="E47" s="169"/>
      <c r="F47" s="169"/>
      <c r="G47" s="169"/>
      <c r="H47" s="169"/>
      <c r="I47" s="169"/>
      <c r="J47" s="169"/>
      <c r="K47" s="170"/>
      <c r="L47" s="63">
        <f>SUM(L44:L46)</f>
        <v>9</v>
      </c>
      <c r="M47" s="60">
        <f>SUM(M44:M46)</f>
        <v>108300</v>
      </c>
      <c r="N47" s="60">
        <f>SUM(N44:N46)</f>
        <v>193948.75</v>
      </c>
    </row>
    <row r="48" spans="1:14" s="51" customFormat="1" ht="13.5" customHeight="1">
      <c r="B48" s="65" t="s">
        <v>32</v>
      </c>
      <c r="C48" s="160"/>
      <c r="D48" s="161"/>
      <c r="E48" s="161"/>
      <c r="F48" s="161"/>
      <c r="G48" s="161"/>
      <c r="H48" s="161"/>
      <c r="I48" s="161"/>
      <c r="J48" s="161"/>
      <c r="K48" s="162"/>
      <c r="L48" s="66">
        <f>L47+L42+L36+L29+L24+L20+L16</f>
        <v>915</v>
      </c>
      <c r="M48" s="66">
        <f t="shared" ref="M48:N48" si="0">M47+M42+M36+M29+M24+M20+M16</f>
        <v>468697839</v>
      </c>
      <c r="N48" s="66">
        <f t="shared" si="0"/>
        <v>933705576.68999994</v>
      </c>
    </row>
    <row r="49" spans="1:14" s="51" customFormat="1" ht="37.5" customHeight="1">
      <c r="A49" s="50"/>
      <c r="B49" s="171" t="s">
        <v>305</v>
      </c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3"/>
    </row>
    <row r="50" spans="1:14" s="51" customFormat="1" ht="48" customHeight="1">
      <c r="B50" s="52" t="s">
        <v>15</v>
      </c>
      <c r="C50" s="53" t="s">
        <v>20</v>
      </c>
      <c r="D50" s="53" t="s">
        <v>21</v>
      </c>
      <c r="E50" s="53" t="s">
        <v>22</v>
      </c>
      <c r="F50" s="53" t="s">
        <v>23</v>
      </c>
      <c r="G50" s="53" t="s">
        <v>24</v>
      </c>
      <c r="H50" s="53" t="s">
        <v>25</v>
      </c>
      <c r="I50" s="53" t="s">
        <v>19</v>
      </c>
      <c r="J50" s="53" t="s">
        <v>26</v>
      </c>
      <c r="K50" s="54" t="s">
        <v>27</v>
      </c>
      <c r="L50" s="55" t="s">
        <v>28</v>
      </c>
      <c r="M50" s="55" t="s">
        <v>18</v>
      </c>
      <c r="N50" s="56" t="s">
        <v>7</v>
      </c>
    </row>
    <row r="51" spans="1:14" s="51" customFormat="1" ht="12.95" customHeight="1">
      <c r="B51" s="163" t="s">
        <v>29</v>
      </c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5"/>
    </row>
    <row r="52" spans="1:14" ht="12.95" customHeight="1">
      <c r="A52" s="57"/>
      <c r="B52" s="46" t="s">
        <v>174</v>
      </c>
      <c r="C52" s="58" t="s">
        <v>173</v>
      </c>
      <c r="D52" s="95">
        <v>0.22</v>
      </c>
      <c r="E52" s="95">
        <v>0.22</v>
      </c>
      <c r="F52" s="95">
        <v>0.22</v>
      </c>
      <c r="G52" s="95">
        <v>0.22</v>
      </c>
      <c r="H52" s="95">
        <v>0.23</v>
      </c>
      <c r="I52" s="95">
        <v>0.22</v>
      </c>
      <c r="J52" s="95">
        <v>0.23</v>
      </c>
      <c r="K52" s="96">
        <v>-4.3499999999999996</v>
      </c>
      <c r="L52" s="93">
        <v>1</v>
      </c>
      <c r="M52" s="94">
        <v>10000</v>
      </c>
      <c r="N52" s="94">
        <v>2200</v>
      </c>
    </row>
    <row r="53" spans="1:14" ht="12.95" customHeight="1">
      <c r="A53" s="57"/>
      <c r="B53" s="46" t="s">
        <v>132</v>
      </c>
      <c r="C53" s="58" t="s">
        <v>133</v>
      </c>
      <c r="D53" s="95">
        <v>0.09</v>
      </c>
      <c r="E53" s="95">
        <v>0.09</v>
      </c>
      <c r="F53" s="95">
        <v>0.09</v>
      </c>
      <c r="G53" s="95">
        <v>0.09</v>
      </c>
      <c r="H53" s="95">
        <v>0.09</v>
      </c>
      <c r="I53" s="95">
        <v>0.09</v>
      </c>
      <c r="J53" s="95">
        <v>0.09</v>
      </c>
      <c r="K53" s="96">
        <v>0</v>
      </c>
      <c r="L53" s="93">
        <v>3</v>
      </c>
      <c r="M53" s="94">
        <v>495400</v>
      </c>
      <c r="N53" s="94">
        <v>44586</v>
      </c>
    </row>
    <row r="54" spans="1:14" ht="12.95" customHeight="1">
      <c r="A54" s="57"/>
      <c r="B54" s="101" t="s">
        <v>298</v>
      </c>
      <c r="C54" s="102" t="s">
        <v>299</v>
      </c>
      <c r="D54" s="95">
        <v>1</v>
      </c>
      <c r="E54" s="95">
        <v>1</v>
      </c>
      <c r="F54" s="95">
        <v>1</v>
      </c>
      <c r="G54" s="95">
        <v>1</v>
      </c>
      <c r="H54" s="95">
        <v>1</v>
      </c>
      <c r="I54" s="95">
        <v>1</v>
      </c>
      <c r="J54" s="95">
        <v>1</v>
      </c>
      <c r="K54" s="96">
        <v>0</v>
      </c>
      <c r="L54" s="93">
        <v>2</v>
      </c>
      <c r="M54" s="94">
        <v>7800000000</v>
      </c>
      <c r="N54" s="94">
        <v>7800000000</v>
      </c>
    </row>
    <row r="55" spans="1:14" ht="12.95" customHeight="1">
      <c r="A55" s="57"/>
      <c r="B55" s="166" t="s">
        <v>88</v>
      </c>
      <c r="C55" s="167"/>
      <c r="D55" s="168"/>
      <c r="E55" s="169"/>
      <c r="F55" s="169"/>
      <c r="G55" s="169"/>
      <c r="H55" s="169"/>
      <c r="I55" s="169"/>
      <c r="J55" s="169"/>
      <c r="K55" s="170"/>
      <c r="L55" s="64">
        <f>SUM(L52:L54)</f>
        <v>6</v>
      </c>
      <c r="M55" s="64">
        <f>SUM(M52:M54)</f>
        <v>7800505400</v>
      </c>
      <c r="N55" s="64">
        <f>SUM(N52:N54)</f>
        <v>7800046786</v>
      </c>
    </row>
    <row r="56" spans="1:14" ht="12.95" customHeight="1">
      <c r="A56" s="57"/>
      <c r="B56" s="163" t="s">
        <v>93</v>
      </c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5"/>
    </row>
    <row r="57" spans="1:14" ht="12.95" customHeight="1">
      <c r="A57" s="57"/>
      <c r="B57" s="101" t="s">
        <v>311</v>
      </c>
      <c r="C57" s="102" t="s">
        <v>312</v>
      </c>
      <c r="D57" s="95">
        <v>5</v>
      </c>
      <c r="E57" s="95">
        <v>5</v>
      </c>
      <c r="F57" s="95">
        <v>4.88</v>
      </c>
      <c r="G57" s="95">
        <v>4.9400000000000004</v>
      </c>
      <c r="H57" s="95">
        <v>4.88</v>
      </c>
      <c r="I57" s="95">
        <v>4.88</v>
      </c>
      <c r="J57" s="95">
        <v>4.88</v>
      </c>
      <c r="K57" s="96">
        <v>0</v>
      </c>
      <c r="L57" s="93">
        <v>3</v>
      </c>
      <c r="M57" s="94">
        <v>10109</v>
      </c>
      <c r="N57" s="94">
        <v>49942.82</v>
      </c>
    </row>
    <row r="58" spans="1:14" ht="12.95" customHeight="1">
      <c r="A58" s="57"/>
      <c r="B58" s="166" t="s">
        <v>274</v>
      </c>
      <c r="C58" s="167"/>
      <c r="D58" s="168"/>
      <c r="E58" s="169"/>
      <c r="F58" s="169"/>
      <c r="G58" s="169"/>
      <c r="H58" s="169"/>
      <c r="I58" s="169"/>
      <c r="J58" s="169"/>
      <c r="K58" s="170"/>
      <c r="L58" s="64">
        <f>L57</f>
        <v>3</v>
      </c>
      <c r="M58" s="64">
        <f t="shared" ref="M58:N58" si="1">M57</f>
        <v>10109</v>
      </c>
      <c r="N58" s="64">
        <f t="shared" si="1"/>
        <v>49942.82</v>
      </c>
    </row>
    <row r="59" spans="1:14" ht="12.95" customHeight="1">
      <c r="A59" s="57"/>
      <c r="B59" s="163" t="s">
        <v>82</v>
      </c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5"/>
    </row>
    <row r="60" spans="1:14" ht="12.95" customHeight="1">
      <c r="A60" s="57"/>
      <c r="B60" s="46" t="s">
        <v>33</v>
      </c>
      <c r="C60" s="58" t="s">
        <v>34</v>
      </c>
      <c r="D60" s="95">
        <v>1.63</v>
      </c>
      <c r="E60" s="95">
        <v>1.63</v>
      </c>
      <c r="F60" s="95">
        <v>1.6</v>
      </c>
      <c r="G60" s="95">
        <v>1.61</v>
      </c>
      <c r="H60" s="95">
        <v>1.62</v>
      </c>
      <c r="I60" s="95">
        <v>1.6</v>
      </c>
      <c r="J60" s="95">
        <v>1.62</v>
      </c>
      <c r="K60" s="96">
        <v>-1.23</v>
      </c>
      <c r="L60" s="93">
        <v>8</v>
      </c>
      <c r="M60" s="94">
        <v>2250000</v>
      </c>
      <c r="N60" s="94">
        <v>3617500</v>
      </c>
    </row>
    <row r="61" spans="1:14" ht="12.95" customHeight="1">
      <c r="A61" s="57"/>
      <c r="B61" s="166" t="s">
        <v>90</v>
      </c>
      <c r="C61" s="167"/>
      <c r="D61" s="168"/>
      <c r="E61" s="169"/>
      <c r="F61" s="169"/>
      <c r="G61" s="169"/>
      <c r="H61" s="169"/>
      <c r="I61" s="169"/>
      <c r="J61" s="169"/>
      <c r="K61" s="170"/>
      <c r="L61" s="64">
        <f>SUM(L60:L60)</f>
        <v>8</v>
      </c>
      <c r="M61" s="64">
        <f>SUM(M60:M60)</f>
        <v>2250000</v>
      </c>
      <c r="N61" s="64">
        <f>SUM(N60:N60)</f>
        <v>3617500</v>
      </c>
    </row>
    <row r="62" spans="1:14" ht="12.95" customHeight="1">
      <c r="A62" s="57"/>
      <c r="B62" s="163" t="s">
        <v>83</v>
      </c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5"/>
    </row>
    <row r="63" spans="1:14" ht="15.75">
      <c r="A63" s="57"/>
      <c r="B63" s="89" t="s">
        <v>35</v>
      </c>
      <c r="C63" s="90" t="s">
        <v>36</v>
      </c>
      <c r="D63" s="95">
        <v>2.9</v>
      </c>
      <c r="E63" s="95">
        <v>2.95</v>
      </c>
      <c r="F63" s="95">
        <v>2.9</v>
      </c>
      <c r="G63" s="95">
        <v>2.92</v>
      </c>
      <c r="H63" s="95">
        <v>2.9</v>
      </c>
      <c r="I63" s="95">
        <v>2.91</v>
      </c>
      <c r="J63" s="95">
        <v>2.9</v>
      </c>
      <c r="K63" s="96">
        <v>0.34</v>
      </c>
      <c r="L63" s="93">
        <v>18</v>
      </c>
      <c r="M63" s="94">
        <v>3500000</v>
      </c>
      <c r="N63" s="94">
        <v>10209500</v>
      </c>
    </row>
    <row r="64" spans="1:14" ht="15.75">
      <c r="A64" s="57"/>
      <c r="B64" s="89" t="s">
        <v>87</v>
      </c>
      <c r="C64" s="90" t="s">
        <v>37</v>
      </c>
      <c r="D64" s="95">
        <v>0.78</v>
      </c>
      <c r="E64" s="95">
        <v>0.83</v>
      </c>
      <c r="F64" s="95">
        <v>0.78</v>
      </c>
      <c r="G64" s="95">
        <v>0.79</v>
      </c>
      <c r="H64" s="95">
        <v>0.77</v>
      </c>
      <c r="I64" s="95">
        <v>0.83</v>
      </c>
      <c r="J64" s="95">
        <v>0.77</v>
      </c>
      <c r="K64" s="96">
        <v>7.79</v>
      </c>
      <c r="L64" s="93">
        <v>13</v>
      </c>
      <c r="M64" s="94">
        <v>2051061</v>
      </c>
      <c r="N64" s="94">
        <v>1616932.8</v>
      </c>
    </row>
    <row r="65" spans="1:14" ht="12.95" customHeight="1">
      <c r="A65" s="57"/>
      <c r="B65" s="166" t="s">
        <v>90</v>
      </c>
      <c r="C65" s="167"/>
      <c r="D65" s="168"/>
      <c r="E65" s="169"/>
      <c r="F65" s="169"/>
      <c r="G65" s="169"/>
      <c r="H65" s="169"/>
      <c r="I65" s="169"/>
      <c r="J65" s="169"/>
      <c r="K65" s="170"/>
      <c r="L65" s="64">
        <f>SUM(L63:L64)</f>
        <v>31</v>
      </c>
      <c r="M65" s="64">
        <f>SUM(M63:M64)</f>
        <v>5551061</v>
      </c>
      <c r="N65" s="64">
        <f>SUM(N63:N64)</f>
        <v>11826432.800000001</v>
      </c>
    </row>
    <row r="66" spans="1:14" ht="12.95" customHeight="1">
      <c r="A66" s="57"/>
      <c r="B66" s="163" t="s">
        <v>31</v>
      </c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5"/>
    </row>
    <row r="67" spans="1:14" ht="12.95" customHeight="1">
      <c r="A67" s="57"/>
      <c r="B67" s="46" t="s">
        <v>250</v>
      </c>
      <c r="C67" s="58" t="s">
        <v>251</v>
      </c>
      <c r="D67" s="95">
        <v>27</v>
      </c>
      <c r="E67" s="95">
        <v>27</v>
      </c>
      <c r="F67" s="95">
        <v>25.33</v>
      </c>
      <c r="G67" s="95">
        <v>25.8</v>
      </c>
      <c r="H67" s="95">
        <v>25.32</v>
      </c>
      <c r="I67" s="95">
        <v>25.33</v>
      </c>
      <c r="J67" s="95">
        <v>25.32</v>
      </c>
      <c r="K67" s="96">
        <v>0.04</v>
      </c>
      <c r="L67" s="93">
        <v>3</v>
      </c>
      <c r="M67" s="94">
        <v>7084</v>
      </c>
      <c r="N67" s="94">
        <v>182777.72</v>
      </c>
    </row>
    <row r="68" spans="1:14" ht="12.95" customHeight="1">
      <c r="A68" s="57"/>
      <c r="B68" s="166" t="s">
        <v>91</v>
      </c>
      <c r="C68" s="167"/>
      <c r="D68" s="168"/>
      <c r="E68" s="169"/>
      <c r="F68" s="169"/>
      <c r="G68" s="169"/>
      <c r="H68" s="169"/>
      <c r="I68" s="169"/>
      <c r="J68" s="169"/>
      <c r="K68" s="170"/>
      <c r="L68" s="64">
        <f>SUM(L67:L67)</f>
        <v>3</v>
      </c>
      <c r="M68" s="64">
        <f>SUM(M67:M67)</f>
        <v>7084</v>
      </c>
      <c r="N68" s="64">
        <f>SUM(N67:N67)</f>
        <v>182777.72</v>
      </c>
    </row>
    <row r="69" spans="1:14" s="51" customFormat="1" ht="12.95" customHeight="1">
      <c r="B69" s="65" t="s">
        <v>117</v>
      </c>
      <c r="C69" s="160"/>
      <c r="D69" s="161"/>
      <c r="E69" s="161"/>
      <c r="F69" s="161"/>
      <c r="G69" s="161"/>
      <c r="H69" s="161"/>
      <c r="I69" s="161"/>
      <c r="J69" s="161"/>
      <c r="K69" s="162"/>
      <c r="L69" s="66">
        <f>L68+L65+L61+L58+L55</f>
        <v>51</v>
      </c>
      <c r="M69" s="66">
        <f t="shared" ref="M69:N69" si="2">M68+M65+M61+M58+M55</f>
        <v>7808323654</v>
      </c>
      <c r="N69" s="66">
        <f t="shared" si="2"/>
        <v>7815723439.3400002</v>
      </c>
    </row>
    <row r="70" spans="1:14" s="51" customFormat="1" ht="22.5" customHeight="1">
      <c r="A70" s="50"/>
      <c r="B70" s="171" t="s">
        <v>306</v>
      </c>
      <c r="C70" s="172"/>
      <c r="D70" s="172"/>
      <c r="E70" s="172"/>
      <c r="F70" s="172"/>
      <c r="G70" s="172"/>
      <c r="H70" s="172"/>
      <c r="I70" s="172"/>
      <c r="J70" s="172"/>
      <c r="K70" s="172"/>
      <c r="L70" s="172"/>
      <c r="M70" s="172"/>
      <c r="N70" s="173"/>
    </row>
    <row r="71" spans="1:14" s="51" customFormat="1" ht="44.25" customHeight="1">
      <c r="B71" s="52" t="s">
        <v>15</v>
      </c>
      <c r="C71" s="53" t="s">
        <v>20</v>
      </c>
      <c r="D71" s="53" t="s">
        <v>21</v>
      </c>
      <c r="E71" s="53" t="s">
        <v>22</v>
      </c>
      <c r="F71" s="53" t="s">
        <v>23</v>
      </c>
      <c r="G71" s="53" t="s">
        <v>24</v>
      </c>
      <c r="H71" s="53" t="s">
        <v>25</v>
      </c>
      <c r="I71" s="53" t="s">
        <v>19</v>
      </c>
      <c r="J71" s="53" t="s">
        <v>26</v>
      </c>
      <c r="K71" s="54" t="s">
        <v>27</v>
      </c>
      <c r="L71" s="55" t="s">
        <v>28</v>
      </c>
      <c r="M71" s="55" t="s">
        <v>18</v>
      </c>
      <c r="N71" s="56" t="s">
        <v>7</v>
      </c>
    </row>
    <row r="72" spans="1:14" ht="15.75">
      <c r="A72" s="57"/>
      <c r="B72" s="163" t="s">
        <v>82</v>
      </c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5"/>
    </row>
    <row r="73" spans="1:14" ht="15.75">
      <c r="A73" s="57"/>
      <c r="B73" s="89" t="s">
        <v>167</v>
      </c>
      <c r="C73" s="90" t="s">
        <v>168</v>
      </c>
      <c r="D73" s="95">
        <v>1.4</v>
      </c>
      <c r="E73" s="95">
        <v>1.4</v>
      </c>
      <c r="F73" s="95">
        <v>1.4</v>
      </c>
      <c r="G73" s="95">
        <v>1.4</v>
      </c>
      <c r="H73" s="95"/>
      <c r="I73" s="95">
        <v>1.4</v>
      </c>
      <c r="J73" s="95">
        <v>1.4</v>
      </c>
      <c r="K73" s="96">
        <v>0</v>
      </c>
      <c r="L73" s="93">
        <v>3</v>
      </c>
      <c r="M73" s="94">
        <v>2649</v>
      </c>
      <c r="N73" s="94">
        <v>3708.6</v>
      </c>
    </row>
    <row r="74" spans="1:14" ht="15.75">
      <c r="A74" s="57"/>
      <c r="B74" s="89" t="s">
        <v>85</v>
      </c>
      <c r="C74" s="90" t="s">
        <v>42</v>
      </c>
      <c r="D74" s="95">
        <v>1.69</v>
      </c>
      <c r="E74" s="95">
        <v>1.69</v>
      </c>
      <c r="F74" s="95">
        <v>1.63</v>
      </c>
      <c r="G74" s="95">
        <v>1.63</v>
      </c>
      <c r="H74" s="95">
        <v>1.69</v>
      </c>
      <c r="I74" s="95">
        <v>1.63</v>
      </c>
      <c r="J74" s="95">
        <v>1.69</v>
      </c>
      <c r="K74" s="96">
        <v>-3.55</v>
      </c>
      <c r="L74" s="93">
        <v>3</v>
      </c>
      <c r="M74" s="94">
        <v>37192</v>
      </c>
      <c r="N74" s="94">
        <v>60659.08</v>
      </c>
    </row>
    <row r="75" spans="1:14" ht="15.75">
      <c r="A75" s="57"/>
      <c r="B75" s="166" t="s">
        <v>90</v>
      </c>
      <c r="C75" s="167"/>
      <c r="D75" s="168"/>
      <c r="E75" s="169"/>
      <c r="F75" s="169"/>
      <c r="G75" s="169"/>
      <c r="H75" s="169"/>
      <c r="I75" s="169"/>
      <c r="J75" s="169"/>
      <c r="K75" s="170"/>
      <c r="L75" s="64">
        <f>SUM(L73:L74)</f>
        <v>6</v>
      </c>
      <c r="M75" s="64">
        <f>SUM(M73:M74)</f>
        <v>39841</v>
      </c>
      <c r="N75" s="64">
        <f>SUM(N73:N74)</f>
        <v>64367.68</v>
      </c>
    </row>
    <row r="76" spans="1:14" ht="12.95" customHeight="1">
      <c r="A76" s="57"/>
      <c r="B76" s="163" t="s">
        <v>83</v>
      </c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5"/>
    </row>
    <row r="77" spans="1:14" ht="12.95" customHeight="1">
      <c r="A77" s="57"/>
      <c r="B77" s="89" t="s">
        <v>214</v>
      </c>
      <c r="C77" s="90" t="s">
        <v>215</v>
      </c>
      <c r="D77" s="95">
        <v>1.4</v>
      </c>
      <c r="E77" s="95">
        <v>1.45</v>
      </c>
      <c r="F77" s="95">
        <v>1.4</v>
      </c>
      <c r="G77" s="95">
        <v>1.43</v>
      </c>
      <c r="H77" s="95">
        <v>1.36</v>
      </c>
      <c r="I77" s="95">
        <v>1.45</v>
      </c>
      <c r="J77" s="95">
        <v>1.36</v>
      </c>
      <c r="K77" s="96">
        <v>6.62</v>
      </c>
      <c r="L77" s="93">
        <v>7</v>
      </c>
      <c r="M77" s="94">
        <v>1653654</v>
      </c>
      <c r="N77" s="94">
        <v>2365115.6</v>
      </c>
    </row>
    <row r="78" spans="1:14" ht="12.95" customHeight="1">
      <c r="A78" s="57"/>
      <c r="B78" s="89" t="s">
        <v>100</v>
      </c>
      <c r="C78" s="90" t="s">
        <v>101</v>
      </c>
      <c r="D78" s="95">
        <v>1.4</v>
      </c>
      <c r="E78" s="95">
        <v>1.4</v>
      </c>
      <c r="F78" s="95">
        <v>1.4</v>
      </c>
      <c r="G78" s="95">
        <v>1.4</v>
      </c>
      <c r="H78" s="95">
        <v>1.4</v>
      </c>
      <c r="I78" s="95">
        <v>1.4</v>
      </c>
      <c r="J78" s="95">
        <v>1.4</v>
      </c>
      <c r="K78" s="96">
        <v>0</v>
      </c>
      <c r="L78" s="93">
        <v>1</v>
      </c>
      <c r="M78" s="94">
        <v>23430</v>
      </c>
      <c r="N78" s="94">
        <v>32802</v>
      </c>
    </row>
    <row r="79" spans="1:14" ht="12.95" customHeight="1">
      <c r="A79" s="57"/>
      <c r="B79" s="89" t="s">
        <v>38</v>
      </c>
      <c r="C79" s="90" t="s">
        <v>39</v>
      </c>
      <c r="D79" s="95">
        <v>1.3</v>
      </c>
      <c r="E79" s="95">
        <v>1.32</v>
      </c>
      <c r="F79" s="95">
        <v>1.3</v>
      </c>
      <c r="G79" s="95">
        <v>1.3</v>
      </c>
      <c r="H79" s="95">
        <v>1.3</v>
      </c>
      <c r="I79" s="95">
        <v>1.3</v>
      </c>
      <c r="J79" s="95">
        <v>1.32</v>
      </c>
      <c r="K79" s="96">
        <v>-1.52</v>
      </c>
      <c r="L79" s="93">
        <v>13</v>
      </c>
      <c r="M79" s="94">
        <v>4510105</v>
      </c>
      <c r="N79" s="94">
        <v>5863337.5499999998</v>
      </c>
    </row>
    <row r="80" spans="1:14" ht="12.95" customHeight="1">
      <c r="A80" s="57"/>
      <c r="B80" s="166" t="s">
        <v>90</v>
      </c>
      <c r="C80" s="167"/>
      <c r="D80" s="168"/>
      <c r="E80" s="169"/>
      <c r="F80" s="169"/>
      <c r="G80" s="169"/>
      <c r="H80" s="169"/>
      <c r="I80" s="169"/>
      <c r="J80" s="169"/>
      <c r="K80" s="170"/>
      <c r="L80" s="64">
        <f>SUM(L77:L79)</f>
        <v>21</v>
      </c>
      <c r="M80" s="64">
        <f>SUM(M77:M79)</f>
        <v>6187189</v>
      </c>
      <c r="N80" s="64">
        <f>SUM(N77:N79)</f>
        <v>8261255.1500000004</v>
      </c>
    </row>
    <row r="81" spans="1:14" ht="12.95" customHeight="1">
      <c r="A81" s="57"/>
      <c r="B81" s="163" t="s">
        <v>31</v>
      </c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5"/>
    </row>
    <row r="82" spans="1:14" ht="12.95" customHeight="1">
      <c r="A82" s="57"/>
      <c r="B82" s="89" t="s">
        <v>194</v>
      </c>
      <c r="C82" s="90" t="s">
        <v>195</v>
      </c>
      <c r="D82" s="95">
        <v>18.8</v>
      </c>
      <c r="E82" s="95">
        <v>18.8</v>
      </c>
      <c r="F82" s="95">
        <v>18.8</v>
      </c>
      <c r="G82" s="95">
        <v>18.8</v>
      </c>
      <c r="H82" s="95">
        <v>18.8</v>
      </c>
      <c r="I82" s="95">
        <v>18.8</v>
      </c>
      <c r="J82" s="95">
        <v>18.8</v>
      </c>
      <c r="K82" s="96">
        <v>0</v>
      </c>
      <c r="L82" s="93">
        <v>4</v>
      </c>
      <c r="M82" s="94">
        <v>13543</v>
      </c>
      <c r="N82" s="94">
        <v>254608.4</v>
      </c>
    </row>
    <row r="83" spans="1:14" ht="12.95" customHeight="1">
      <c r="A83" s="57"/>
      <c r="B83" s="166" t="s">
        <v>91</v>
      </c>
      <c r="C83" s="167"/>
      <c r="D83" s="168"/>
      <c r="E83" s="169"/>
      <c r="F83" s="169"/>
      <c r="G83" s="169"/>
      <c r="H83" s="169"/>
      <c r="I83" s="169"/>
      <c r="J83" s="169"/>
      <c r="K83" s="170"/>
      <c r="L83" s="64">
        <f>SUM(L82:L82)</f>
        <v>4</v>
      </c>
      <c r="M83" s="64">
        <f>SUM(M82:M82)</f>
        <v>13543</v>
      </c>
      <c r="N83" s="64">
        <f>SUM(N82:N82)</f>
        <v>254608.4</v>
      </c>
    </row>
    <row r="84" spans="1:14" ht="12.95" customHeight="1">
      <c r="A84" s="57"/>
      <c r="B84" s="163" t="s">
        <v>84</v>
      </c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5"/>
    </row>
    <row r="85" spans="1:14" ht="12.95" customHeight="1">
      <c r="A85" s="57"/>
      <c r="B85" s="101" t="s">
        <v>294</v>
      </c>
      <c r="C85" s="102" t="s">
        <v>295</v>
      </c>
      <c r="D85" s="76">
        <v>5.96</v>
      </c>
      <c r="E85" s="76">
        <v>6.1</v>
      </c>
      <c r="F85" s="76">
        <v>5.95</v>
      </c>
      <c r="G85" s="76">
        <v>5.98</v>
      </c>
      <c r="H85" s="76">
        <v>5.96</v>
      </c>
      <c r="I85" s="76">
        <v>5.98</v>
      </c>
      <c r="J85" s="76">
        <v>5.96</v>
      </c>
      <c r="K85" s="77">
        <v>0.34</v>
      </c>
      <c r="L85" s="78">
        <v>80</v>
      </c>
      <c r="M85" s="79">
        <v>14829471</v>
      </c>
      <c r="N85" s="79">
        <v>88631124.260000005</v>
      </c>
    </row>
    <row r="86" spans="1:14" ht="12.75" customHeight="1">
      <c r="A86" s="57"/>
      <c r="B86" s="166" t="s">
        <v>285</v>
      </c>
      <c r="C86" s="167"/>
      <c r="D86" s="168"/>
      <c r="E86" s="169"/>
      <c r="F86" s="169"/>
      <c r="G86" s="169"/>
      <c r="H86" s="169"/>
      <c r="I86" s="169"/>
      <c r="J86" s="169"/>
      <c r="K86" s="170"/>
      <c r="L86" s="63">
        <f>SUM(L85)</f>
        <v>80</v>
      </c>
      <c r="M86" s="60">
        <f>SUM(M85)</f>
        <v>14829471</v>
      </c>
      <c r="N86" s="60">
        <f>SUM(N85)</f>
        <v>88631124.260000005</v>
      </c>
    </row>
    <row r="87" spans="1:14" s="51" customFormat="1" ht="12.95" customHeight="1">
      <c r="B87" s="65" t="s">
        <v>70</v>
      </c>
      <c r="C87" s="160"/>
      <c r="D87" s="161"/>
      <c r="E87" s="161"/>
      <c r="F87" s="161"/>
      <c r="G87" s="161"/>
      <c r="H87" s="161"/>
      <c r="I87" s="161"/>
      <c r="J87" s="161"/>
      <c r="K87" s="162"/>
      <c r="L87" s="66">
        <f>L80+L75+L83+L86</f>
        <v>111</v>
      </c>
      <c r="M87" s="66">
        <f>M80+M75+M83+M86</f>
        <v>21070044</v>
      </c>
      <c r="N87" s="66">
        <f>N80+N75+N83+N86</f>
        <v>97211355.49000001</v>
      </c>
    </row>
    <row r="88" spans="1:14" s="51" customFormat="1" ht="12.95" customHeight="1">
      <c r="B88" s="65" t="s">
        <v>40</v>
      </c>
      <c r="C88" s="160"/>
      <c r="D88" s="161"/>
      <c r="E88" s="161"/>
      <c r="F88" s="161"/>
      <c r="G88" s="161"/>
      <c r="H88" s="161"/>
      <c r="I88" s="161"/>
      <c r="J88" s="161"/>
      <c r="K88" s="162"/>
      <c r="L88" s="66">
        <f>L87+L69+L48</f>
        <v>1077</v>
      </c>
      <c r="M88" s="66">
        <f>M87+M69+M48</f>
        <v>8298091537</v>
      </c>
      <c r="N88" s="66">
        <f>N87+N69+N48</f>
        <v>8846640371.5200005</v>
      </c>
    </row>
    <row r="89" spans="1:14" ht="12.95" customHeight="1">
      <c r="A89" s="57"/>
      <c r="N89" s="70"/>
    </row>
    <row r="90" spans="1:14" s="51" customFormat="1" ht="18.75" customHeight="1">
      <c r="B90" s="57"/>
      <c r="C90" s="67"/>
      <c r="D90" s="57"/>
      <c r="E90" s="57"/>
      <c r="F90" s="57"/>
      <c r="G90" s="57"/>
      <c r="H90" s="57"/>
      <c r="I90" s="57"/>
      <c r="J90" s="68"/>
      <c r="K90" s="69"/>
      <c r="L90" s="70"/>
      <c r="M90" s="70"/>
      <c r="N90" s="71"/>
    </row>
    <row r="91" spans="1:14" s="51" customFormat="1" ht="18.75" customHeight="1">
      <c r="B91" s="57"/>
      <c r="C91" s="67"/>
      <c r="D91" s="57"/>
      <c r="E91" s="57"/>
      <c r="F91" s="57"/>
      <c r="G91" s="57"/>
      <c r="H91" s="57"/>
      <c r="I91" s="57"/>
      <c r="J91" s="68"/>
      <c r="K91" s="69"/>
      <c r="L91" s="70"/>
      <c r="M91" s="70"/>
      <c r="N91" s="71"/>
    </row>
    <row r="92" spans="1:14" ht="12.95" customHeight="1">
      <c r="A92" s="57"/>
    </row>
  </sheetData>
  <mergeCells count="55">
    <mergeCell ref="C88:K88"/>
    <mergeCell ref="B70:N70"/>
    <mergeCell ref="C87:K87"/>
    <mergeCell ref="B76:N76"/>
    <mergeCell ref="B80:C80"/>
    <mergeCell ref="D80:K80"/>
    <mergeCell ref="B72:N72"/>
    <mergeCell ref="B75:C75"/>
    <mergeCell ref="D75:K75"/>
    <mergeCell ref="B81:N81"/>
    <mergeCell ref="B83:C83"/>
    <mergeCell ref="D83:K83"/>
    <mergeCell ref="B84:N84"/>
    <mergeCell ref="B86:C86"/>
    <mergeCell ref="D86:K86"/>
    <mergeCell ref="B1:N1"/>
    <mergeCell ref="B3:N3"/>
    <mergeCell ref="B16:C16"/>
    <mergeCell ref="D16:K16"/>
    <mergeCell ref="B17:N17"/>
    <mergeCell ref="B20:C20"/>
    <mergeCell ref="D20:K20"/>
    <mergeCell ref="B25:N25"/>
    <mergeCell ref="B29:C29"/>
    <mergeCell ref="D29:K29"/>
    <mergeCell ref="B21:N21"/>
    <mergeCell ref="B24:C24"/>
    <mergeCell ref="D24:K24"/>
    <mergeCell ref="D58:K58"/>
    <mergeCell ref="B30:N30"/>
    <mergeCell ref="D36:K36"/>
    <mergeCell ref="B36:C36"/>
    <mergeCell ref="C48:K48"/>
    <mergeCell ref="B37:N37"/>
    <mergeCell ref="D42:K42"/>
    <mergeCell ref="B42:C42"/>
    <mergeCell ref="B43:N43"/>
    <mergeCell ref="B47:C47"/>
    <mergeCell ref="D47:K47"/>
    <mergeCell ref="C69:K69"/>
    <mergeCell ref="B66:N66"/>
    <mergeCell ref="B68:C68"/>
    <mergeCell ref="D68:K68"/>
    <mergeCell ref="B49:N49"/>
    <mergeCell ref="B51:N51"/>
    <mergeCell ref="B55:C55"/>
    <mergeCell ref="D55:K55"/>
    <mergeCell ref="B65:C65"/>
    <mergeCell ref="D65:K65"/>
    <mergeCell ref="B62:N62"/>
    <mergeCell ref="B59:N59"/>
    <mergeCell ref="B61:C61"/>
    <mergeCell ref="D61:K61"/>
    <mergeCell ref="B56:N56"/>
    <mergeCell ref="B58:C58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8"/>
  <sheetViews>
    <sheetView zoomScale="130" zoomScaleNormal="130" workbookViewId="0">
      <selection activeCell="A3" sqref="A3:D26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74" t="s">
        <v>309</v>
      </c>
      <c r="B1" s="174"/>
      <c r="C1" s="174"/>
      <c r="D1" s="174"/>
    </row>
    <row r="2" spans="1:4" ht="15.4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4.45" customHeight="1">
      <c r="A3" s="175" t="s">
        <v>29</v>
      </c>
      <c r="B3" s="176"/>
      <c r="C3" s="176"/>
      <c r="D3" s="177"/>
    </row>
    <row r="4" spans="1:4" ht="14.45" customHeight="1">
      <c r="A4" s="46" t="s">
        <v>279</v>
      </c>
      <c r="B4" s="58" t="s">
        <v>280</v>
      </c>
      <c r="C4" s="95">
        <v>1.27</v>
      </c>
      <c r="D4" s="95">
        <v>1.27</v>
      </c>
    </row>
    <row r="5" spans="1:4" ht="14.45" customHeight="1">
      <c r="A5" s="46" t="s">
        <v>191</v>
      </c>
      <c r="B5" s="58" t="s">
        <v>140</v>
      </c>
      <c r="C5" s="95">
        <v>0.16</v>
      </c>
      <c r="D5" s="95">
        <v>0.16</v>
      </c>
    </row>
    <row r="6" spans="1:4" ht="14.45" customHeight="1">
      <c r="A6" s="46" t="s">
        <v>192</v>
      </c>
      <c r="B6" s="58" t="s">
        <v>193</v>
      </c>
      <c r="C6" s="95">
        <v>1.1000000000000001</v>
      </c>
      <c r="D6" s="95">
        <v>1.1000000000000001</v>
      </c>
    </row>
    <row r="7" spans="1:4" ht="14.45" customHeight="1">
      <c r="A7" s="46" t="s">
        <v>151</v>
      </c>
      <c r="B7" s="58" t="s">
        <v>152</v>
      </c>
      <c r="C7" s="95">
        <v>0.95</v>
      </c>
      <c r="D7" s="95">
        <v>0.95</v>
      </c>
    </row>
    <row r="8" spans="1:4" ht="14.45" customHeight="1">
      <c r="A8" s="101" t="s">
        <v>313</v>
      </c>
      <c r="B8" s="102" t="s">
        <v>314</v>
      </c>
      <c r="C8" s="95">
        <v>2.2000000000000002</v>
      </c>
      <c r="D8" s="95">
        <v>2.2000000000000002</v>
      </c>
    </row>
    <row r="9" spans="1:4" ht="14.45" customHeight="1">
      <c r="A9" s="118"/>
      <c r="B9" s="232"/>
      <c r="C9" s="233"/>
      <c r="D9" s="234"/>
    </row>
    <row r="10" spans="1:4" ht="14.45" customHeight="1">
      <c r="A10" s="46" t="s">
        <v>232</v>
      </c>
      <c r="B10" s="58" t="s">
        <v>233</v>
      </c>
      <c r="C10" s="95">
        <v>0.8</v>
      </c>
      <c r="D10" s="234">
        <v>0.8</v>
      </c>
    </row>
    <row r="11" spans="1:4" ht="14.45" customHeight="1">
      <c r="A11" s="178" t="s">
        <v>82</v>
      </c>
      <c r="B11" s="179"/>
      <c r="C11" s="179"/>
      <c r="D11" s="180"/>
    </row>
    <row r="12" spans="1:4" ht="14.45" customHeight="1">
      <c r="A12" s="46" t="s">
        <v>95</v>
      </c>
      <c r="B12" s="58" t="s">
        <v>94</v>
      </c>
      <c r="C12" s="76">
        <v>7</v>
      </c>
      <c r="D12" s="95">
        <v>7</v>
      </c>
    </row>
    <row r="13" spans="1:4" ht="14.45" customHeight="1">
      <c r="A13" s="46" t="s">
        <v>277</v>
      </c>
      <c r="B13" s="58" t="s">
        <v>278</v>
      </c>
      <c r="C13" s="76">
        <v>0.66</v>
      </c>
      <c r="D13" s="95">
        <v>0.66</v>
      </c>
    </row>
    <row r="14" spans="1:4" ht="14.45" customHeight="1">
      <c r="A14" s="46" t="s">
        <v>145</v>
      </c>
      <c r="B14" s="58" t="s">
        <v>146</v>
      </c>
      <c r="C14" s="95">
        <v>0.54</v>
      </c>
      <c r="D14" s="234">
        <v>0.54</v>
      </c>
    </row>
    <row r="15" spans="1:4" ht="14.45" customHeight="1">
      <c r="A15" s="178" t="s">
        <v>83</v>
      </c>
      <c r="B15" s="179"/>
      <c r="C15" s="179"/>
      <c r="D15" s="180"/>
    </row>
    <row r="16" spans="1:4" ht="14.45" customHeight="1">
      <c r="A16" s="101" t="s">
        <v>149</v>
      </c>
      <c r="B16" s="102" t="s">
        <v>150</v>
      </c>
      <c r="C16" s="95">
        <v>1.1499999999999999</v>
      </c>
      <c r="D16" s="95">
        <v>1.1499999999999999</v>
      </c>
    </row>
    <row r="17" spans="1:4" ht="14.45" customHeight="1">
      <c r="A17" s="101" t="s">
        <v>110</v>
      </c>
      <c r="B17" s="102" t="s">
        <v>111</v>
      </c>
      <c r="C17" s="95">
        <v>1.9</v>
      </c>
      <c r="D17" s="95">
        <v>1.9</v>
      </c>
    </row>
    <row r="18" spans="1:4" ht="14.45" customHeight="1">
      <c r="A18" s="101" t="s">
        <v>141</v>
      </c>
      <c r="B18" s="102" t="s">
        <v>118</v>
      </c>
      <c r="C18" s="95">
        <v>2.5499999999999998</v>
      </c>
      <c r="D18" s="234">
        <v>2.5</v>
      </c>
    </row>
    <row r="19" spans="1:4" ht="14.45" customHeight="1">
      <c r="A19" s="101" t="s">
        <v>257</v>
      </c>
      <c r="B19" s="102" t="s">
        <v>256</v>
      </c>
      <c r="C19" s="95">
        <v>2.16</v>
      </c>
      <c r="D19" s="234">
        <v>2.16</v>
      </c>
    </row>
    <row r="20" spans="1:4" ht="14.45" customHeight="1">
      <c r="A20" s="101" t="s">
        <v>96</v>
      </c>
      <c r="B20" s="102" t="s">
        <v>97</v>
      </c>
      <c r="C20" s="95">
        <v>5.04</v>
      </c>
      <c r="D20" s="234">
        <v>5.04</v>
      </c>
    </row>
    <row r="21" spans="1:4" ht="14.45" customHeight="1">
      <c r="A21" s="175" t="s">
        <v>31</v>
      </c>
      <c r="B21" s="176"/>
      <c r="C21" s="176"/>
      <c r="D21" s="177"/>
    </row>
    <row r="22" spans="1:4" ht="14.45" customHeight="1">
      <c r="A22" s="46" t="s">
        <v>185</v>
      </c>
      <c r="B22" s="58" t="s">
        <v>186</v>
      </c>
      <c r="C22" s="95">
        <v>102</v>
      </c>
      <c r="D22" s="95">
        <v>102</v>
      </c>
    </row>
    <row r="23" spans="1:4" ht="14.45" customHeight="1">
      <c r="A23" s="101" t="s">
        <v>243</v>
      </c>
      <c r="B23" s="102" t="s">
        <v>242</v>
      </c>
      <c r="C23" s="95">
        <v>9.25</v>
      </c>
      <c r="D23" s="95">
        <v>9.25</v>
      </c>
    </row>
    <row r="24" spans="1:4" ht="14.45" customHeight="1">
      <c r="A24" s="175" t="s">
        <v>84</v>
      </c>
      <c r="B24" s="176"/>
      <c r="C24" s="176"/>
      <c r="D24" s="177"/>
    </row>
    <row r="25" spans="1:4" ht="14.45" customHeight="1">
      <c r="A25" s="46" t="s">
        <v>157</v>
      </c>
      <c r="B25" s="58" t="s">
        <v>158</v>
      </c>
      <c r="C25" s="76">
        <v>2.11</v>
      </c>
      <c r="D25" s="76">
        <v>2.11</v>
      </c>
    </row>
    <row r="26" spans="1:4" ht="14.45" customHeight="1">
      <c r="A26" s="46" t="s">
        <v>234</v>
      </c>
      <c r="B26" s="58" t="s">
        <v>235</v>
      </c>
      <c r="C26" s="76">
        <v>5.99</v>
      </c>
      <c r="D26" s="76">
        <v>5.99</v>
      </c>
    </row>
    <row r="27" spans="1:4" ht="15.4" customHeight="1">
      <c r="A27" s="72" t="s">
        <v>41</v>
      </c>
      <c r="B27" s="72" t="s">
        <v>20</v>
      </c>
      <c r="C27" s="72" t="s">
        <v>92</v>
      </c>
      <c r="D27" s="72" t="s">
        <v>19</v>
      </c>
    </row>
    <row r="28" spans="1:4" ht="15" customHeight="1">
      <c r="A28" s="178" t="s">
        <v>29</v>
      </c>
      <c r="B28" s="179"/>
      <c r="C28" s="179"/>
      <c r="D28" s="180"/>
    </row>
    <row r="29" spans="1:4" ht="14.45" customHeight="1">
      <c r="A29" s="46" t="s">
        <v>244</v>
      </c>
      <c r="B29" s="58" t="s">
        <v>245</v>
      </c>
      <c r="C29" s="95">
        <v>0.2</v>
      </c>
      <c r="D29" s="95">
        <v>0.2</v>
      </c>
    </row>
    <row r="30" spans="1:4" ht="14.45" customHeight="1">
      <c r="A30" s="46" t="s">
        <v>240</v>
      </c>
      <c r="B30" s="58" t="s">
        <v>241</v>
      </c>
      <c r="C30" s="95">
        <v>0.27</v>
      </c>
      <c r="D30" s="95">
        <v>0.27</v>
      </c>
    </row>
    <row r="31" spans="1:4" ht="14.45" customHeight="1">
      <c r="A31" s="46" t="s">
        <v>263</v>
      </c>
      <c r="B31" s="58" t="s">
        <v>264</v>
      </c>
      <c r="C31" s="95">
        <v>0.05</v>
      </c>
      <c r="D31" s="95">
        <v>0.05</v>
      </c>
    </row>
    <row r="32" spans="1:4" ht="14.45" customHeight="1">
      <c r="A32" s="46" t="s">
        <v>222</v>
      </c>
      <c r="B32" s="58" t="s">
        <v>223</v>
      </c>
      <c r="C32" s="95">
        <v>7.0000000000000007E-2</v>
      </c>
      <c r="D32" s="95">
        <v>7.0000000000000007E-2</v>
      </c>
    </row>
    <row r="33" spans="1:4" ht="14.45" customHeight="1">
      <c r="A33" s="46" t="s">
        <v>296</v>
      </c>
      <c r="B33" s="58" t="s">
        <v>297</v>
      </c>
      <c r="C33" s="76">
        <v>0.11</v>
      </c>
      <c r="D33" s="95">
        <v>0.11</v>
      </c>
    </row>
    <row r="34" spans="1:4" ht="14.45" customHeight="1">
      <c r="A34" s="46" t="s">
        <v>281</v>
      </c>
      <c r="B34" s="58" t="s">
        <v>282</v>
      </c>
      <c r="C34" s="76">
        <v>1</v>
      </c>
      <c r="D34" s="95">
        <v>1</v>
      </c>
    </row>
    <row r="35" spans="1:4" ht="14.45" customHeight="1">
      <c r="A35" s="46" t="s">
        <v>298</v>
      </c>
      <c r="B35" s="58" t="s">
        <v>299</v>
      </c>
      <c r="C35" s="95">
        <v>1</v>
      </c>
      <c r="D35" s="95">
        <v>1</v>
      </c>
    </row>
    <row r="36" spans="1:4" ht="14.45" customHeight="1">
      <c r="A36" s="101" t="s">
        <v>286</v>
      </c>
      <c r="B36" s="102" t="s">
        <v>287</v>
      </c>
      <c r="C36" s="95">
        <v>1.01</v>
      </c>
      <c r="D36" s="95">
        <v>1.01</v>
      </c>
    </row>
    <row r="37" spans="1:4" ht="14.45" customHeight="1">
      <c r="A37" s="101" t="s">
        <v>230</v>
      </c>
      <c r="B37" s="102" t="s">
        <v>231</v>
      </c>
      <c r="C37" s="95">
        <v>1.05</v>
      </c>
      <c r="D37" s="95">
        <v>1.05</v>
      </c>
    </row>
    <row r="38" spans="1:4" ht="14.45" customHeight="1">
      <c r="A38" s="46" t="s">
        <v>198</v>
      </c>
      <c r="B38" s="58" t="s">
        <v>199</v>
      </c>
      <c r="C38" s="81">
        <v>1</v>
      </c>
      <c r="D38" s="86">
        <v>1</v>
      </c>
    </row>
    <row r="39" spans="1:4" ht="14.45" customHeight="1">
      <c r="A39" s="84" t="s">
        <v>187</v>
      </c>
      <c r="B39" s="85" t="s">
        <v>188</v>
      </c>
      <c r="C39" s="81">
        <v>1</v>
      </c>
      <c r="D39" s="81">
        <v>1</v>
      </c>
    </row>
    <row r="40" spans="1:4" ht="14.45" customHeight="1">
      <c r="A40" s="46" t="s">
        <v>161</v>
      </c>
      <c r="B40" s="58" t="s">
        <v>162</v>
      </c>
      <c r="C40" s="81">
        <v>0.75</v>
      </c>
      <c r="D40" s="81">
        <v>0.75</v>
      </c>
    </row>
    <row r="41" spans="1:4" ht="14.45" customHeight="1">
      <c r="A41" s="46" t="s">
        <v>136</v>
      </c>
      <c r="B41" s="58" t="s">
        <v>137</v>
      </c>
      <c r="C41" s="81">
        <v>1</v>
      </c>
      <c r="D41" s="81">
        <v>1</v>
      </c>
    </row>
    <row r="42" spans="1:4" ht="14.45" customHeight="1">
      <c r="A42" s="46" t="s">
        <v>98</v>
      </c>
      <c r="B42" s="58" t="s">
        <v>99</v>
      </c>
      <c r="C42" s="81">
        <v>0.94</v>
      </c>
      <c r="D42" s="81">
        <v>0.94</v>
      </c>
    </row>
    <row r="43" spans="1:4" ht="14.45" customHeight="1">
      <c r="A43" s="82" t="s">
        <v>179</v>
      </c>
      <c r="B43" s="83" t="s">
        <v>180</v>
      </c>
      <c r="C43" s="81">
        <v>1</v>
      </c>
      <c r="D43" s="81">
        <v>1</v>
      </c>
    </row>
    <row r="44" spans="1:4" ht="14.45" customHeight="1">
      <c r="A44" s="178" t="s">
        <v>82</v>
      </c>
      <c r="B44" s="179"/>
      <c r="C44" s="179"/>
      <c r="D44" s="180"/>
    </row>
    <row r="45" spans="1:4" ht="14.45" customHeight="1">
      <c r="A45" s="101" t="s">
        <v>270</v>
      </c>
      <c r="B45" s="102" t="s">
        <v>271</v>
      </c>
      <c r="C45" s="95">
        <v>1</v>
      </c>
      <c r="D45" s="95">
        <v>1</v>
      </c>
    </row>
    <row r="46" spans="1:4" ht="14.45" customHeight="1">
      <c r="A46" s="178" t="s">
        <v>144</v>
      </c>
      <c r="B46" s="179"/>
      <c r="C46" s="179"/>
      <c r="D46" s="180"/>
    </row>
    <row r="47" spans="1:4" ht="14.45" customHeight="1">
      <c r="A47" s="46" t="s">
        <v>211</v>
      </c>
      <c r="B47" s="58" t="s">
        <v>210</v>
      </c>
      <c r="C47" s="95">
        <v>0.69</v>
      </c>
      <c r="D47" s="95">
        <v>0.69</v>
      </c>
    </row>
    <row r="48" spans="1:4" ht="14.45" customHeight="1">
      <c r="A48" s="46" t="s">
        <v>143</v>
      </c>
      <c r="B48" s="58" t="s">
        <v>142</v>
      </c>
      <c r="C48" s="95">
        <v>1.26</v>
      </c>
      <c r="D48" s="95">
        <v>1.26</v>
      </c>
    </row>
    <row r="49" spans="1:4" ht="14.45" customHeight="1">
      <c r="A49" s="178" t="s">
        <v>83</v>
      </c>
      <c r="B49" s="179"/>
      <c r="C49" s="179"/>
      <c r="D49" s="180"/>
    </row>
    <row r="50" spans="1:4" ht="14.45" customHeight="1">
      <c r="A50" s="89" t="s">
        <v>217</v>
      </c>
      <c r="B50" s="90" t="s">
        <v>216</v>
      </c>
      <c r="C50" s="95">
        <v>3</v>
      </c>
      <c r="D50" s="95">
        <v>3</v>
      </c>
    </row>
    <row r="51" spans="1:4" ht="14.45" customHeight="1">
      <c r="A51" s="101" t="s">
        <v>253</v>
      </c>
      <c r="B51" s="102" t="s">
        <v>252</v>
      </c>
      <c r="C51" s="95">
        <v>100</v>
      </c>
      <c r="D51" s="95">
        <v>100</v>
      </c>
    </row>
    <row r="52" spans="1:4" ht="15.4" customHeight="1">
      <c r="A52" s="72" t="s">
        <v>41</v>
      </c>
      <c r="B52" s="72" t="s">
        <v>20</v>
      </c>
      <c r="C52" s="72" t="s">
        <v>92</v>
      </c>
      <c r="D52" s="72" t="s">
        <v>19</v>
      </c>
    </row>
    <row r="53" spans="1:4" ht="15.4" customHeight="1">
      <c r="A53" s="175" t="s">
        <v>31</v>
      </c>
      <c r="B53" s="176"/>
      <c r="C53" s="176"/>
      <c r="D53" s="177"/>
    </row>
    <row r="54" spans="1:4" ht="14.45" customHeight="1">
      <c r="A54" s="89" t="s">
        <v>254</v>
      </c>
      <c r="B54" s="90" t="s">
        <v>255</v>
      </c>
      <c r="C54" s="95">
        <v>24.1</v>
      </c>
      <c r="D54" s="95">
        <v>24.1</v>
      </c>
    </row>
    <row r="55" spans="1:4" ht="14.45" customHeight="1">
      <c r="A55" s="175" t="s">
        <v>83</v>
      </c>
      <c r="B55" s="176"/>
      <c r="C55" s="176"/>
      <c r="D55" s="177"/>
    </row>
    <row r="56" spans="1:4" ht="14.45" customHeight="1">
      <c r="A56" s="89" t="s">
        <v>138</v>
      </c>
      <c r="B56" s="90" t="s">
        <v>139</v>
      </c>
      <c r="C56" s="95">
        <v>1.4</v>
      </c>
      <c r="D56" s="95">
        <v>1.4</v>
      </c>
    </row>
    <row r="57" spans="1:4" ht="14.45" customHeight="1">
      <c r="A57" s="89" t="s">
        <v>177</v>
      </c>
      <c r="B57" s="90" t="s">
        <v>178</v>
      </c>
      <c r="C57" s="95">
        <v>1.88</v>
      </c>
      <c r="D57" s="95">
        <v>1.88</v>
      </c>
    </row>
    <row r="58" spans="1:4" ht="14.45" customHeight="1">
      <c r="A58" s="89" t="s">
        <v>259</v>
      </c>
      <c r="B58" s="90" t="s">
        <v>258</v>
      </c>
      <c r="C58" s="95">
        <v>2.2000000000000002</v>
      </c>
      <c r="D58" s="95">
        <v>2.2000000000000002</v>
      </c>
    </row>
  </sheetData>
  <mergeCells count="12">
    <mergeCell ref="A55:D55"/>
    <mergeCell ref="A53:D53"/>
    <mergeCell ref="A46:D46"/>
    <mergeCell ref="A49:D49"/>
    <mergeCell ref="A44:D44"/>
    <mergeCell ref="A1:D1"/>
    <mergeCell ref="A3:D3"/>
    <mergeCell ref="A24:D24"/>
    <mergeCell ref="A28:D28"/>
    <mergeCell ref="A15:D15"/>
    <mergeCell ref="A21:D21"/>
    <mergeCell ref="A11:D11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37"/>
  <sheetViews>
    <sheetView zoomScale="115" zoomScaleNormal="115" workbookViewId="0">
      <selection activeCell="E19" sqref="E19:F19"/>
    </sheetView>
  </sheetViews>
  <sheetFormatPr defaultRowHeight="15.75"/>
  <cols>
    <col min="1" max="1" width="3" style="235" customWidth="1"/>
    <col min="2" max="2" width="35.140625" style="235" customWidth="1"/>
    <col min="3" max="3" width="8.7109375" style="239" customWidth="1"/>
    <col min="4" max="4" width="16.85546875" style="249" customWidth="1"/>
    <col min="5" max="5" width="19.28515625" style="250" customWidth="1"/>
    <col min="6" max="6" width="17.7109375" style="250" customWidth="1"/>
    <col min="7" max="7" width="10.85546875" style="235" bestFit="1" customWidth="1"/>
    <col min="8" max="8" width="9.85546875" style="235" bestFit="1" customWidth="1"/>
    <col min="9" max="9" width="11.85546875" style="235" bestFit="1" customWidth="1"/>
    <col min="10" max="256" width="9.140625" style="235"/>
    <col min="257" max="257" width="3" style="235" customWidth="1"/>
    <col min="258" max="258" width="35.140625" style="235" customWidth="1"/>
    <col min="259" max="259" width="8.7109375" style="235" customWidth="1"/>
    <col min="260" max="260" width="22.140625" style="235" customWidth="1"/>
    <col min="261" max="261" width="19.28515625" style="235" customWidth="1"/>
    <col min="262" max="262" width="17.7109375" style="235" customWidth="1"/>
    <col min="263" max="263" width="10.85546875" style="235" bestFit="1" customWidth="1"/>
    <col min="264" max="264" width="9.85546875" style="235" bestFit="1" customWidth="1"/>
    <col min="265" max="265" width="11.85546875" style="235" bestFit="1" customWidth="1"/>
    <col min="266" max="512" width="9.140625" style="235"/>
    <col min="513" max="513" width="3" style="235" customWidth="1"/>
    <col min="514" max="514" width="35.140625" style="235" customWidth="1"/>
    <col min="515" max="515" width="8.7109375" style="235" customWidth="1"/>
    <col min="516" max="516" width="22.140625" style="235" customWidth="1"/>
    <col min="517" max="517" width="19.28515625" style="235" customWidth="1"/>
    <col min="518" max="518" width="17.7109375" style="235" customWidth="1"/>
    <col min="519" max="519" width="10.85546875" style="235" bestFit="1" customWidth="1"/>
    <col min="520" max="520" width="9.85546875" style="235" bestFit="1" customWidth="1"/>
    <col min="521" max="521" width="11.85546875" style="235" bestFit="1" customWidth="1"/>
    <col min="522" max="768" width="9.140625" style="235"/>
    <col min="769" max="769" width="3" style="235" customWidth="1"/>
    <col min="770" max="770" width="35.140625" style="235" customWidth="1"/>
    <col min="771" max="771" width="8.7109375" style="235" customWidth="1"/>
    <col min="772" max="772" width="22.140625" style="235" customWidth="1"/>
    <col min="773" max="773" width="19.28515625" style="235" customWidth="1"/>
    <col min="774" max="774" width="17.7109375" style="235" customWidth="1"/>
    <col min="775" max="775" width="10.85546875" style="235" bestFit="1" customWidth="1"/>
    <col min="776" max="776" width="9.85546875" style="235" bestFit="1" customWidth="1"/>
    <col min="777" max="777" width="11.85546875" style="235" bestFit="1" customWidth="1"/>
    <col min="778" max="1024" width="9.140625" style="235"/>
    <col min="1025" max="1025" width="3" style="235" customWidth="1"/>
    <col min="1026" max="1026" width="35.140625" style="235" customWidth="1"/>
    <col min="1027" max="1027" width="8.7109375" style="235" customWidth="1"/>
    <col min="1028" max="1028" width="22.140625" style="235" customWidth="1"/>
    <col min="1029" max="1029" width="19.28515625" style="235" customWidth="1"/>
    <col min="1030" max="1030" width="17.7109375" style="235" customWidth="1"/>
    <col min="1031" max="1031" width="10.85546875" style="235" bestFit="1" customWidth="1"/>
    <col min="1032" max="1032" width="9.85546875" style="235" bestFit="1" customWidth="1"/>
    <col min="1033" max="1033" width="11.85546875" style="235" bestFit="1" customWidth="1"/>
    <col min="1034" max="1280" width="9.140625" style="235"/>
    <col min="1281" max="1281" width="3" style="235" customWidth="1"/>
    <col min="1282" max="1282" width="35.140625" style="235" customWidth="1"/>
    <col min="1283" max="1283" width="8.7109375" style="235" customWidth="1"/>
    <col min="1284" max="1284" width="22.140625" style="235" customWidth="1"/>
    <col min="1285" max="1285" width="19.28515625" style="235" customWidth="1"/>
    <col min="1286" max="1286" width="17.7109375" style="235" customWidth="1"/>
    <col min="1287" max="1287" width="10.85546875" style="235" bestFit="1" customWidth="1"/>
    <col min="1288" max="1288" width="9.85546875" style="235" bestFit="1" customWidth="1"/>
    <col min="1289" max="1289" width="11.85546875" style="235" bestFit="1" customWidth="1"/>
    <col min="1290" max="1536" width="9.140625" style="235"/>
    <col min="1537" max="1537" width="3" style="235" customWidth="1"/>
    <col min="1538" max="1538" width="35.140625" style="235" customWidth="1"/>
    <col min="1539" max="1539" width="8.7109375" style="235" customWidth="1"/>
    <col min="1540" max="1540" width="22.140625" style="235" customWidth="1"/>
    <col min="1541" max="1541" width="19.28515625" style="235" customWidth="1"/>
    <col min="1542" max="1542" width="17.7109375" style="235" customWidth="1"/>
    <col min="1543" max="1543" width="10.85546875" style="235" bestFit="1" customWidth="1"/>
    <col min="1544" max="1544" width="9.85546875" style="235" bestFit="1" customWidth="1"/>
    <col min="1545" max="1545" width="11.85546875" style="235" bestFit="1" customWidth="1"/>
    <col min="1546" max="1792" width="9.140625" style="235"/>
    <col min="1793" max="1793" width="3" style="235" customWidth="1"/>
    <col min="1794" max="1794" width="35.140625" style="235" customWidth="1"/>
    <col min="1795" max="1795" width="8.7109375" style="235" customWidth="1"/>
    <col min="1796" max="1796" width="22.140625" style="235" customWidth="1"/>
    <col min="1797" max="1797" width="19.28515625" style="235" customWidth="1"/>
    <col min="1798" max="1798" width="17.7109375" style="235" customWidth="1"/>
    <col min="1799" max="1799" width="10.85546875" style="235" bestFit="1" customWidth="1"/>
    <col min="1800" max="1800" width="9.85546875" style="235" bestFit="1" customWidth="1"/>
    <col min="1801" max="1801" width="11.85546875" style="235" bestFit="1" customWidth="1"/>
    <col min="1802" max="2048" width="9.140625" style="235"/>
    <col min="2049" max="2049" width="3" style="235" customWidth="1"/>
    <col min="2050" max="2050" width="35.140625" style="235" customWidth="1"/>
    <col min="2051" max="2051" width="8.7109375" style="235" customWidth="1"/>
    <col min="2052" max="2052" width="22.140625" style="235" customWidth="1"/>
    <col min="2053" max="2053" width="19.28515625" style="235" customWidth="1"/>
    <col min="2054" max="2054" width="17.7109375" style="235" customWidth="1"/>
    <col min="2055" max="2055" width="10.85546875" style="235" bestFit="1" customWidth="1"/>
    <col min="2056" max="2056" width="9.85546875" style="235" bestFit="1" customWidth="1"/>
    <col min="2057" max="2057" width="11.85546875" style="235" bestFit="1" customWidth="1"/>
    <col min="2058" max="2304" width="9.140625" style="235"/>
    <col min="2305" max="2305" width="3" style="235" customWidth="1"/>
    <col min="2306" max="2306" width="35.140625" style="235" customWidth="1"/>
    <col min="2307" max="2307" width="8.7109375" style="235" customWidth="1"/>
    <col min="2308" max="2308" width="22.140625" style="235" customWidth="1"/>
    <col min="2309" max="2309" width="19.28515625" style="235" customWidth="1"/>
    <col min="2310" max="2310" width="17.7109375" style="235" customWidth="1"/>
    <col min="2311" max="2311" width="10.85546875" style="235" bestFit="1" customWidth="1"/>
    <col min="2312" max="2312" width="9.85546875" style="235" bestFit="1" customWidth="1"/>
    <col min="2313" max="2313" width="11.85546875" style="235" bestFit="1" customWidth="1"/>
    <col min="2314" max="2560" width="9.140625" style="235"/>
    <col min="2561" max="2561" width="3" style="235" customWidth="1"/>
    <col min="2562" max="2562" width="35.140625" style="235" customWidth="1"/>
    <col min="2563" max="2563" width="8.7109375" style="235" customWidth="1"/>
    <col min="2564" max="2564" width="22.140625" style="235" customWidth="1"/>
    <col min="2565" max="2565" width="19.28515625" style="235" customWidth="1"/>
    <col min="2566" max="2566" width="17.7109375" style="235" customWidth="1"/>
    <col min="2567" max="2567" width="10.85546875" style="235" bestFit="1" customWidth="1"/>
    <col min="2568" max="2568" width="9.85546875" style="235" bestFit="1" customWidth="1"/>
    <col min="2569" max="2569" width="11.85546875" style="235" bestFit="1" customWidth="1"/>
    <col min="2570" max="2816" width="9.140625" style="235"/>
    <col min="2817" max="2817" width="3" style="235" customWidth="1"/>
    <col min="2818" max="2818" width="35.140625" style="235" customWidth="1"/>
    <col min="2819" max="2819" width="8.7109375" style="235" customWidth="1"/>
    <col min="2820" max="2820" width="22.140625" style="235" customWidth="1"/>
    <col min="2821" max="2821" width="19.28515625" style="235" customWidth="1"/>
    <col min="2822" max="2822" width="17.7109375" style="235" customWidth="1"/>
    <col min="2823" max="2823" width="10.85546875" style="235" bestFit="1" customWidth="1"/>
    <col min="2824" max="2824" width="9.85546875" style="235" bestFit="1" customWidth="1"/>
    <col min="2825" max="2825" width="11.85546875" style="235" bestFit="1" customWidth="1"/>
    <col min="2826" max="3072" width="9.140625" style="235"/>
    <col min="3073" max="3073" width="3" style="235" customWidth="1"/>
    <col min="3074" max="3074" width="35.140625" style="235" customWidth="1"/>
    <col min="3075" max="3075" width="8.7109375" style="235" customWidth="1"/>
    <col min="3076" max="3076" width="22.140625" style="235" customWidth="1"/>
    <col min="3077" max="3077" width="19.28515625" style="235" customWidth="1"/>
    <col min="3078" max="3078" width="17.7109375" style="235" customWidth="1"/>
    <col min="3079" max="3079" width="10.85546875" style="235" bestFit="1" customWidth="1"/>
    <col min="3080" max="3080" width="9.85546875" style="235" bestFit="1" customWidth="1"/>
    <col min="3081" max="3081" width="11.85546875" style="235" bestFit="1" customWidth="1"/>
    <col min="3082" max="3328" width="9.140625" style="235"/>
    <col min="3329" max="3329" width="3" style="235" customWidth="1"/>
    <col min="3330" max="3330" width="35.140625" style="235" customWidth="1"/>
    <col min="3331" max="3331" width="8.7109375" style="235" customWidth="1"/>
    <col min="3332" max="3332" width="22.140625" style="235" customWidth="1"/>
    <col min="3333" max="3333" width="19.28515625" style="235" customWidth="1"/>
    <col min="3334" max="3334" width="17.7109375" style="235" customWidth="1"/>
    <col min="3335" max="3335" width="10.85546875" style="235" bestFit="1" customWidth="1"/>
    <col min="3336" max="3336" width="9.85546875" style="235" bestFit="1" customWidth="1"/>
    <col min="3337" max="3337" width="11.85546875" style="235" bestFit="1" customWidth="1"/>
    <col min="3338" max="3584" width="9.140625" style="235"/>
    <col min="3585" max="3585" width="3" style="235" customWidth="1"/>
    <col min="3586" max="3586" width="35.140625" style="235" customWidth="1"/>
    <col min="3587" max="3587" width="8.7109375" style="235" customWidth="1"/>
    <col min="3588" max="3588" width="22.140625" style="235" customWidth="1"/>
    <col min="3589" max="3589" width="19.28515625" style="235" customWidth="1"/>
    <col min="3590" max="3590" width="17.7109375" style="235" customWidth="1"/>
    <col min="3591" max="3591" width="10.85546875" style="235" bestFit="1" customWidth="1"/>
    <col min="3592" max="3592" width="9.85546875" style="235" bestFit="1" customWidth="1"/>
    <col min="3593" max="3593" width="11.85546875" style="235" bestFit="1" customWidth="1"/>
    <col min="3594" max="3840" width="9.140625" style="235"/>
    <col min="3841" max="3841" width="3" style="235" customWidth="1"/>
    <col min="3842" max="3842" width="35.140625" style="235" customWidth="1"/>
    <col min="3843" max="3843" width="8.7109375" style="235" customWidth="1"/>
    <col min="3844" max="3844" width="22.140625" style="235" customWidth="1"/>
    <col min="3845" max="3845" width="19.28515625" style="235" customWidth="1"/>
    <col min="3846" max="3846" width="17.7109375" style="235" customWidth="1"/>
    <col min="3847" max="3847" width="10.85546875" style="235" bestFit="1" customWidth="1"/>
    <col min="3848" max="3848" width="9.85546875" style="235" bestFit="1" customWidth="1"/>
    <col min="3849" max="3849" width="11.85546875" style="235" bestFit="1" customWidth="1"/>
    <col min="3850" max="4096" width="9.140625" style="235"/>
    <col min="4097" max="4097" width="3" style="235" customWidth="1"/>
    <col min="4098" max="4098" width="35.140625" style="235" customWidth="1"/>
    <col min="4099" max="4099" width="8.7109375" style="235" customWidth="1"/>
    <col min="4100" max="4100" width="22.140625" style="235" customWidth="1"/>
    <col min="4101" max="4101" width="19.28515625" style="235" customWidth="1"/>
    <col min="4102" max="4102" width="17.7109375" style="235" customWidth="1"/>
    <col min="4103" max="4103" width="10.85546875" style="235" bestFit="1" customWidth="1"/>
    <col min="4104" max="4104" width="9.85546875" style="235" bestFit="1" customWidth="1"/>
    <col min="4105" max="4105" width="11.85546875" style="235" bestFit="1" customWidth="1"/>
    <col min="4106" max="4352" width="9.140625" style="235"/>
    <col min="4353" max="4353" width="3" style="235" customWidth="1"/>
    <col min="4354" max="4354" width="35.140625" style="235" customWidth="1"/>
    <col min="4355" max="4355" width="8.7109375" style="235" customWidth="1"/>
    <col min="4356" max="4356" width="22.140625" style="235" customWidth="1"/>
    <col min="4357" max="4357" width="19.28515625" style="235" customWidth="1"/>
    <col min="4358" max="4358" width="17.7109375" style="235" customWidth="1"/>
    <col min="4359" max="4359" width="10.85546875" style="235" bestFit="1" customWidth="1"/>
    <col min="4360" max="4360" width="9.85546875" style="235" bestFit="1" customWidth="1"/>
    <col min="4361" max="4361" width="11.85546875" style="235" bestFit="1" customWidth="1"/>
    <col min="4362" max="4608" width="9.140625" style="235"/>
    <col min="4609" max="4609" width="3" style="235" customWidth="1"/>
    <col min="4610" max="4610" width="35.140625" style="235" customWidth="1"/>
    <col min="4611" max="4611" width="8.7109375" style="235" customWidth="1"/>
    <col min="4612" max="4612" width="22.140625" style="235" customWidth="1"/>
    <col min="4613" max="4613" width="19.28515625" style="235" customWidth="1"/>
    <col min="4614" max="4614" width="17.7109375" style="235" customWidth="1"/>
    <col min="4615" max="4615" width="10.85546875" style="235" bestFit="1" customWidth="1"/>
    <col min="4616" max="4616" width="9.85546875" style="235" bestFit="1" customWidth="1"/>
    <col min="4617" max="4617" width="11.85546875" style="235" bestFit="1" customWidth="1"/>
    <col min="4618" max="4864" width="9.140625" style="235"/>
    <col min="4865" max="4865" width="3" style="235" customWidth="1"/>
    <col min="4866" max="4866" width="35.140625" style="235" customWidth="1"/>
    <col min="4867" max="4867" width="8.7109375" style="235" customWidth="1"/>
    <col min="4868" max="4868" width="22.140625" style="235" customWidth="1"/>
    <col min="4869" max="4869" width="19.28515625" style="235" customWidth="1"/>
    <col min="4870" max="4870" width="17.7109375" style="235" customWidth="1"/>
    <col min="4871" max="4871" width="10.85546875" style="235" bestFit="1" customWidth="1"/>
    <col min="4872" max="4872" width="9.85546875" style="235" bestFit="1" customWidth="1"/>
    <col min="4873" max="4873" width="11.85546875" style="235" bestFit="1" customWidth="1"/>
    <col min="4874" max="5120" width="9.140625" style="235"/>
    <col min="5121" max="5121" width="3" style="235" customWidth="1"/>
    <col min="5122" max="5122" width="35.140625" style="235" customWidth="1"/>
    <col min="5123" max="5123" width="8.7109375" style="235" customWidth="1"/>
    <col min="5124" max="5124" width="22.140625" style="235" customWidth="1"/>
    <col min="5125" max="5125" width="19.28515625" style="235" customWidth="1"/>
    <col min="5126" max="5126" width="17.7109375" style="235" customWidth="1"/>
    <col min="5127" max="5127" width="10.85546875" style="235" bestFit="1" customWidth="1"/>
    <col min="5128" max="5128" width="9.85546875" style="235" bestFit="1" customWidth="1"/>
    <col min="5129" max="5129" width="11.85546875" style="235" bestFit="1" customWidth="1"/>
    <col min="5130" max="5376" width="9.140625" style="235"/>
    <col min="5377" max="5377" width="3" style="235" customWidth="1"/>
    <col min="5378" max="5378" width="35.140625" style="235" customWidth="1"/>
    <col min="5379" max="5379" width="8.7109375" style="235" customWidth="1"/>
    <col min="5380" max="5380" width="22.140625" style="235" customWidth="1"/>
    <col min="5381" max="5381" width="19.28515625" style="235" customWidth="1"/>
    <col min="5382" max="5382" width="17.7109375" style="235" customWidth="1"/>
    <col min="5383" max="5383" width="10.85546875" style="235" bestFit="1" customWidth="1"/>
    <col min="5384" max="5384" width="9.85546875" style="235" bestFit="1" customWidth="1"/>
    <col min="5385" max="5385" width="11.85546875" style="235" bestFit="1" customWidth="1"/>
    <col min="5386" max="5632" width="9.140625" style="235"/>
    <col min="5633" max="5633" width="3" style="235" customWidth="1"/>
    <col min="5634" max="5634" width="35.140625" style="235" customWidth="1"/>
    <col min="5635" max="5635" width="8.7109375" style="235" customWidth="1"/>
    <col min="5636" max="5636" width="22.140625" style="235" customWidth="1"/>
    <col min="5637" max="5637" width="19.28515625" style="235" customWidth="1"/>
    <col min="5638" max="5638" width="17.7109375" style="235" customWidth="1"/>
    <col min="5639" max="5639" width="10.85546875" style="235" bestFit="1" customWidth="1"/>
    <col min="5640" max="5640" width="9.85546875" style="235" bestFit="1" customWidth="1"/>
    <col min="5641" max="5641" width="11.85546875" style="235" bestFit="1" customWidth="1"/>
    <col min="5642" max="5888" width="9.140625" style="235"/>
    <col min="5889" max="5889" width="3" style="235" customWidth="1"/>
    <col min="5890" max="5890" width="35.140625" style="235" customWidth="1"/>
    <col min="5891" max="5891" width="8.7109375" style="235" customWidth="1"/>
    <col min="5892" max="5892" width="22.140625" style="235" customWidth="1"/>
    <col min="5893" max="5893" width="19.28515625" style="235" customWidth="1"/>
    <col min="5894" max="5894" width="17.7109375" style="235" customWidth="1"/>
    <col min="5895" max="5895" width="10.85546875" style="235" bestFit="1" customWidth="1"/>
    <col min="5896" max="5896" width="9.85546875" style="235" bestFit="1" customWidth="1"/>
    <col min="5897" max="5897" width="11.85546875" style="235" bestFit="1" customWidth="1"/>
    <col min="5898" max="6144" width="9.140625" style="235"/>
    <col min="6145" max="6145" width="3" style="235" customWidth="1"/>
    <col min="6146" max="6146" width="35.140625" style="235" customWidth="1"/>
    <col min="6147" max="6147" width="8.7109375" style="235" customWidth="1"/>
    <col min="6148" max="6148" width="22.140625" style="235" customWidth="1"/>
    <col min="6149" max="6149" width="19.28515625" style="235" customWidth="1"/>
    <col min="6150" max="6150" width="17.7109375" style="235" customWidth="1"/>
    <col min="6151" max="6151" width="10.85546875" style="235" bestFit="1" customWidth="1"/>
    <col min="6152" max="6152" width="9.85546875" style="235" bestFit="1" customWidth="1"/>
    <col min="6153" max="6153" width="11.85546875" style="235" bestFit="1" customWidth="1"/>
    <col min="6154" max="6400" width="9.140625" style="235"/>
    <col min="6401" max="6401" width="3" style="235" customWidth="1"/>
    <col min="6402" max="6402" width="35.140625" style="235" customWidth="1"/>
    <col min="6403" max="6403" width="8.7109375" style="235" customWidth="1"/>
    <col min="6404" max="6404" width="22.140625" style="235" customWidth="1"/>
    <col min="6405" max="6405" width="19.28515625" style="235" customWidth="1"/>
    <col min="6406" max="6406" width="17.7109375" style="235" customWidth="1"/>
    <col min="6407" max="6407" width="10.85546875" style="235" bestFit="1" customWidth="1"/>
    <col min="6408" max="6408" width="9.85546875" style="235" bestFit="1" customWidth="1"/>
    <col min="6409" max="6409" width="11.85546875" style="235" bestFit="1" customWidth="1"/>
    <col min="6410" max="6656" width="9.140625" style="235"/>
    <col min="6657" max="6657" width="3" style="235" customWidth="1"/>
    <col min="6658" max="6658" width="35.140625" style="235" customWidth="1"/>
    <col min="6659" max="6659" width="8.7109375" style="235" customWidth="1"/>
    <col min="6660" max="6660" width="22.140625" style="235" customWidth="1"/>
    <col min="6661" max="6661" width="19.28515625" style="235" customWidth="1"/>
    <col min="6662" max="6662" width="17.7109375" style="235" customWidth="1"/>
    <col min="6663" max="6663" width="10.85546875" style="235" bestFit="1" customWidth="1"/>
    <col min="6664" max="6664" width="9.85546875" style="235" bestFit="1" customWidth="1"/>
    <col min="6665" max="6665" width="11.85546875" style="235" bestFit="1" customWidth="1"/>
    <col min="6666" max="6912" width="9.140625" style="235"/>
    <col min="6913" max="6913" width="3" style="235" customWidth="1"/>
    <col min="6914" max="6914" width="35.140625" style="235" customWidth="1"/>
    <col min="6915" max="6915" width="8.7109375" style="235" customWidth="1"/>
    <col min="6916" max="6916" width="22.140625" style="235" customWidth="1"/>
    <col min="6917" max="6917" width="19.28515625" style="235" customWidth="1"/>
    <col min="6918" max="6918" width="17.7109375" style="235" customWidth="1"/>
    <col min="6919" max="6919" width="10.85546875" style="235" bestFit="1" customWidth="1"/>
    <col min="6920" max="6920" width="9.85546875" style="235" bestFit="1" customWidth="1"/>
    <col min="6921" max="6921" width="11.85546875" style="235" bestFit="1" customWidth="1"/>
    <col min="6922" max="7168" width="9.140625" style="235"/>
    <col min="7169" max="7169" width="3" style="235" customWidth="1"/>
    <col min="7170" max="7170" width="35.140625" style="235" customWidth="1"/>
    <col min="7171" max="7171" width="8.7109375" style="235" customWidth="1"/>
    <col min="7172" max="7172" width="22.140625" style="235" customWidth="1"/>
    <col min="7173" max="7173" width="19.28515625" style="235" customWidth="1"/>
    <col min="7174" max="7174" width="17.7109375" style="235" customWidth="1"/>
    <col min="7175" max="7175" width="10.85546875" style="235" bestFit="1" customWidth="1"/>
    <col min="7176" max="7176" width="9.85546875" style="235" bestFit="1" customWidth="1"/>
    <col min="7177" max="7177" width="11.85546875" style="235" bestFit="1" customWidth="1"/>
    <col min="7178" max="7424" width="9.140625" style="235"/>
    <col min="7425" max="7425" width="3" style="235" customWidth="1"/>
    <col min="7426" max="7426" width="35.140625" style="235" customWidth="1"/>
    <col min="7427" max="7427" width="8.7109375" style="235" customWidth="1"/>
    <col min="7428" max="7428" width="22.140625" style="235" customWidth="1"/>
    <col min="7429" max="7429" width="19.28515625" style="235" customWidth="1"/>
    <col min="7430" max="7430" width="17.7109375" style="235" customWidth="1"/>
    <col min="7431" max="7431" width="10.85546875" style="235" bestFit="1" customWidth="1"/>
    <col min="7432" max="7432" width="9.85546875" style="235" bestFit="1" customWidth="1"/>
    <col min="7433" max="7433" width="11.85546875" style="235" bestFit="1" customWidth="1"/>
    <col min="7434" max="7680" width="9.140625" style="235"/>
    <col min="7681" max="7681" width="3" style="235" customWidth="1"/>
    <col min="7682" max="7682" width="35.140625" style="235" customWidth="1"/>
    <col min="7683" max="7683" width="8.7109375" style="235" customWidth="1"/>
    <col min="7684" max="7684" width="22.140625" style="235" customWidth="1"/>
    <col min="7685" max="7685" width="19.28515625" style="235" customWidth="1"/>
    <col min="7686" max="7686" width="17.7109375" style="235" customWidth="1"/>
    <col min="7687" max="7687" width="10.85546875" style="235" bestFit="1" customWidth="1"/>
    <col min="7688" max="7688" width="9.85546875" style="235" bestFit="1" customWidth="1"/>
    <col min="7689" max="7689" width="11.85546875" style="235" bestFit="1" customWidth="1"/>
    <col min="7690" max="7936" width="9.140625" style="235"/>
    <col min="7937" max="7937" width="3" style="235" customWidth="1"/>
    <col min="7938" max="7938" width="35.140625" style="235" customWidth="1"/>
    <col min="7939" max="7939" width="8.7109375" style="235" customWidth="1"/>
    <col min="7940" max="7940" width="22.140625" style="235" customWidth="1"/>
    <col min="7941" max="7941" width="19.28515625" style="235" customWidth="1"/>
    <col min="7942" max="7942" width="17.7109375" style="235" customWidth="1"/>
    <col min="7943" max="7943" width="10.85546875" style="235" bestFit="1" customWidth="1"/>
    <col min="7944" max="7944" width="9.85546875" style="235" bestFit="1" customWidth="1"/>
    <col min="7945" max="7945" width="11.85546875" style="235" bestFit="1" customWidth="1"/>
    <col min="7946" max="8192" width="9.140625" style="235"/>
    <col min="8193" max="8193" width="3" style="235" customWidth="1"/>
    <col min="8194" max="8194" width="35.140625" style="235" customWidth="1"/>
    <col min="8195" max="8195" width="8.7109375" style="235" customWidth="1"/>
    <col min="8196" max="8196" width="22.140625" style="235" customWidth="1"/>
    <col min="8197" max="8197" width="19.28515625" style="235" customWidth="1"/>
    <col min="8198" max="8198" width="17.7109375" style="235" customWidth="1"/>
    <col min="8199" max="8199" width="10.85546875" style="235" bestFit="1" customWidth="1"/>
    <col min="8200" max="8200" width="9.85546875" style="235" bestFit="1" customWidth="1"/>
    <col min="8201" max="8201" width="11.85546875" style="235" bestFit="1" customWidth="1"/>
    <col min="8202" max="8448" width="9.140625" style="235"/>
    <col min="8449" max="8449" width="3" style="235" customWidth="1"/>
    <col min="8450" max="8450" width="35.140625" style="235" customWidth="1"/>
    <col min="8451" max="8451" width="8.7109375" style="235" customWidth="1"/>
    <col min="8452" max="8452" width="22.140625" style="235" customWidth="1"/>
    <col min="8453" max="8453" width="19.28515625" style="235" customWidth="1"/>
    <col min="8454" max="8454" width="17.7109375" style="235" customWidth="1"/>
    <col min="8455" max="8455" width="10.85546875" style="235" bestFit="1" customWidth="1"/>
    <col min="8456" max="8456" width="9.85546875" style="235" bestFit="1" customWidth="1"/>
    <col min="8457" max="8457" width="11.85546875" style="235" bestFit="1" customWidth="1"/>
    <col min="8458" max="8704" width="9.140625" style="235"/>
    <col min="8705" max="8705" width="3" style="235" customWidth="1"/>
    <col min="8706" max="8706" width="35.140625" style="235" customWidth="1"/>
    <col min="8707" max="8707" width="8.7109375" style="235" customWidth="1"/>
    <col min="8708" max="8708" width="22.140625" style="235" customWidth="1"/>
    <col min="8709" max="8709" width="19.28515625" style="235" customWidth="1"/>
    <col min="8710" max="8710" width="17.7109375" style="235" customWidth="1"/>
    <col min="8711" max="8711" width="10.85546875" style="235" bestFit="1" customWidth="1"/>
    <col min="8712" max="8712" width="9.85546875" style="235" bestFit="1" customWidth="1"/>
    <col min="8713" max="8713" width="11.85546875" style="235" bestFit="1" customWidth="1"/>
    <col min="8714" max="8960" width="9.140625" style="235"/>
    <col min="8961" max="8961" width="3" style="235" customWidth="1"/>
    <col min="8962" max="8962" width="35.140625" style="235" customWidth="1"/>
    <col min="8963" max="8963" width="8.7109375" style="235" customWidth="1"/>
    <col min="8964" max="8964" width="22.140625" style="235" customWidth="1"/>
    <col min="8965" max="8965" width="19.28515625" style="235" customWidth="1"/>
    <col min="8966" max="8966" width="17.7109375" style="235" customWidth="1"/>
    <col min="8967" max="8967" width="10.85546875" style="235" bestFit="1" customWidth="1"/>
    <col min="8968" max="8968" width="9.85546875" style="235" bestFit="1" customWidth="1"/>
    <col min="8969" max="8969" width="11.85546875" style="235" bestFit="1" customWidth="1"/>
    <col min="8970" max="9216" width="9.140625" style="235"/>
    <col min="9217" max="9217" width="3" style="235" customWidth="1"/>
    <col min="9218" max="9218" width="35.140625" style="235" customWidth="1"/>
    <col min="9219" max="9219" width="8.7109375" style="235" customWidth="1"/>
    <col min="9220" max="9220" width="22.140625" style="235" customWidth="1"/>
    <col min="9221" max="9221" width="19.28515625" style="235" customWidth="1"/>
    <col min="9222" max="9222" width="17.7109375" style="235" customWidth="1"/>
    <col min="9223" max="9223" width="10.85546875" style="235" bestFit="1" customWidth="1"/>
    <col min="9224" max="9224" width="9.85546875" style="235" bestFit="1" customWidth="1"/>
    <col min="9225" max="9225" width="11.85546875" style="235" bestFit="1" customWidth="1"/>
    <col min="9226" max="9472" width="9.140625" style="235"/>
    <col min="9473" max="9473" width="3" style="235" customWidth="1"/>
    <col min="9474" max="9474" width="35.140625" style="235" customWidth="1"/>
    <col min="9475" max="9475" width="8.7109375" style="235" customWidth="1"/>
    <col min="9476" max="9476" width="22.140625" style="235" customWidth="1"/>
    <col min="9477" max="9477" width="19.28515625" style="235" customWidth="1"/>
    <col min="9478" max="9478" width="17.7109375" style="235" customWidth="1"/>
    <col min="9479" max="9479" width="10.85546875" style="235" bestFit="1" customWidth="1"/>
    <col min="9480" max="9480" width="9.85546875" style="235" bestFit="1" customWidth="1"/>
    <col min="9481" max="9481" width="11.85546875" style="235" bestFit="1" customWidth="1"/>
    <col min="9482" max="9728" width="9.140625" style="235"/>
    <col min="9729" max="9729" width="3" style="235" customWidth="1"/>
    <col min="9730" max="9730" width="35.140625" style="235" customWidth="1"/>
    <col min="9731" max="9731" width="8.7109375" style="235" customWidth="1"/>
    <col min="9732" max="9732" width="22.140625" style="235" customWidth="1"/>
    <col min="9733" max="9733" width="19.28515625" style="235" customWidth="1"/>
    <col min="9734" max="9734" width="17.7109375" style="235" customWidth="1"/>
    <col min="9735" max="9735" width="10.85546875" style="235" bestFit="1" customWidth="1"/>
    <col min="9736" max="9736" width="9.85546875" style="235" bestFit="1" customWidth="1"/>
    <col min="9737" max="9737" width="11.85546875" style="235" bestFit="1" customWidth="1"/>
    <col min="9738" max="9984" width="9.140625" style="235"/>
    <col min="9985" max="9985" width="3" style="235" customWidth="1"/>
    <col min="9986" max="9986" width="35.140625" style="235" customWidth="1"/>
    <col min="9987" max="9987" width="8.7109375" style="235" customWidth="1"/>
    <col min="9988" max="9988" width="22.140625" style="235" customWidth="1"/>
    <col min="9989" max="9989" width="19.28515625" style="235" customWidth="1"/>
    <col min="9990" max="9990" width="17.7109375" style="235" customWidth="1"/>
    <col min="9991" max="9991" width="10.85546875" style="235" bestFit="1" customWidth="1"/>
    <col min="9992" max="9992" width="9.85546875" style="235" bestFit="1" customWidth="1"/>
    <col min="9993" max="9993" width="11.85546875" style="235" bestFit="1" customWidth="1"/>
    <col min="9994" max="10240" width="9.140625" style="235"/>
    <col min="10241" max="10241" width="3" style="235" customWidth="1"/>
    <col min="10242" max="10242" width="35.140625" style="235" customWidth="1"/>
    <col min="10243" max="10243" width="8.7109375" style="235" customWidth="1"/>
    <col min="10244" max="10244" width="22.140625" style="235" customWidth="1"/>
    <col min="10245" max="10245" width="19.28515625" style="235" customWidth="1"/>
    <col min="10246" max="10246" width="17.7109375" style="235" customWidth="1"/>
    <col min="10247" max="10247" width="10.85546875" style="235" bestFit="1" customWidth="1"/>
    <col min="10248" max="10248" width="9.85546875" style="235" bestFit="1" customWidth="1"/>
    <col min="10249" max="10249" width="11.85546875" style="235" bestFit="1" customWidth="1"/>
    <col min="10250" max="10496" width="9.140625" style="235"/>
    <col min="10497" max="10497" width="3" style="235" customWidth="1"/>
    <col min="10498" max="10498" width="35.140625" style="235" customWidth="1"/>
    <col min="10499" max="10499" width="8.7109375" style="235" customWidth="1"/>
    <col min="10500" max="10500" width="22.140625" style="235" customWidth="1"/>
    <col min="10501" max="10501" width="19.28515625" style="235" customWidth="1"/>
    <col min="10502" max="10502" width="17.7109375" style="235" customWidth="1"/>
    <col min="10503" max="10503" width="10.85546875" style="235" bestFit="1" customWidth="1"/>
    <col min="10504" max="10504" width="9.85546875" style="235" bestFit="1" customWidth="1"/>
    <col min="10505" max="10505" width="11.85546875" style="235" bestFit="1" customWidth="1"/>
    <col min="10506" max="10752" width="9.140625" style="235"/>
    <col min="10753" max="10753" width="3" style="235" customWidth="1"/>
    <col min="10754" max="10754" width="35.140625" style="235" customWidth="1"/>
    <col min="10755" max="10755" width="8.7109375" style="235" customWidth="1"/>
    <col min="10756" max="10756" width="22.140625" style="235" customWidth="1"/>
    <col min="10757" max="10757" width="19.28515625" style="235" customWidth="1"/>
    <col min="10758" max="10758" width="17.7109375" style="235" customWidth="1"/>
    <col min="10759" max="10759" width="10.85546875" style="235" bestFit="1" customWidth="1"/>
    <col min="10760" max="10760" width="9.85546875" style="235" bestFit="1" customWidth="1"/>
    <col min="10761" max="10761" width="11.85546875" style="235" bestFit="1" customWidth="1"/>
    <col min="10762" max="11008" width="9.140625" style="235"/>
    <col min="11009" max="11009" width="3" style="235" customWidth="1"/>
    <col min="11010" max="11010" width="35.140625" style="235" customWidth="1"/>
    <col min="11011" max="11011" width="8.7109375" style="235" customWidth="1"/>
    <col min="11012" max="11012" width="22.140625" style="235" customWidth="1"/>
    <col min="11013" max="11013" width="19.28515625" style="235" customWidth="1"/>
    <col min="11014" max="11014" width="17.7109375" style="235" customWidth="1"/>
    <col min="11015" max="11015" width="10.85546875" style="235" bestFit="1" customWidth="1"/>
    <col min="11016" max="11016" width="9.85546875" style="235" bestFit="1" customWidth="1"/>
    <col min="11017" max="11017" width="11.85546875" style="235" bestFit="1" customWidth="1"/>
    <col min="11018" max="11264" width="9.140625" style="235"/>
    <col min="11265" max="11265" width="3" style="235" customWidth="1"/>
    <col min="11266" max="11266" width="35.140625" style="235" customWidth="1"/>
    <col min="11267" max="11267" width="8.7109375" style="235" customWidth="1"/>
    <col min="11268" max="11268" width="22.140625" style="235" customWidth="1"/>
    <col min="11269" max="11269" width="19.28515625" style="235" customWidth="1"/>
    <col min="11270" max="11270" width="17.7109375" style="235" customWidth="1"/>
    <col min="11271" max="11271" width="10.85546875" style="235" bestFit="1" customWidth="1"/>
    <col min="11272" max="11272" width="9.85546875" style="235" bestFit="1" customWidth="1"/>
    <col min="11273" max="11273" width="11.85546875" style="235" bestFit="1" customWidth="1"/>
    <col min="11274" max="11520" width="9.140625" style="235"/>
    <col min="11521" max="11521" width="3" style="235" customWidth="1"/>
    <col min="11522" max="11522" width="35.140625" style="235" customWidth="1"/>
    <col min="11523" max="11523" width="8.7109375" style="235" customWidth="1"/>
    <col min="11524" max="11524" width="22.140625" style="235" customWidth="1"/>
    <col min="11525" max="11525" width="19.28515625" style="235" customWidth="1"/>
    <col min="11526" max="11526" width="17.7109375" style="235" customWidth="1"/>
    <col min="11527" max="11527" width="10.85546875" style="235" bestFit="1" customWidth="1"/>
    <col min="11528" max="11528" width="9.85546875" style="235" bestFit="1" customWidth="1"/>
    <col min="11529" max="11529" width="11.85546875" style="235" bestFit="1" customWidth="1"/>
    <col min="11530" max="11776" width="9.140625" style="235"/>
    <col min="11777" max="11777" width="3" style="235" customWidth="1"/>
    <col min="11778" max="11778" width="35.140625" style="235" customWidth="1"/>
    <col min="11779" max="11779" width="8.7109375" style="235" customWidth="1"/>
    <col min="11780" max="11780" width="22.140625" style="235" customWidth="1"/>
    <col min="11781" max="11781" width="19.28515625" style="235" customWidth="1"/>
    <col min="11782" max="11782" width="17.7109375" style="235" customWidth="1"/>
    <col min="11783" max="11783" width="10.85546875" style="235" bestFit="1" customWidth="1"/>
    <col min="11784" max="11784" width="9.85546875" style="235" bestFit="1" customWidth="1"/>
    <col min="11785" max="11785" width="11.85546875" style="235" bestFit="1" customWidth="1"/>
    <col min="11786" max="12032" width="9.140625" style="235"/>
    <col min="12033" max="12033" width="3" style="235" customWidth="1"/>
    <col min="12034" max="12034" width="35.140625" style="235" customWidth="1"/>
    <col min="12035" max="12035" width="8.7109375" style="235" customWidth="1"/>
    <col min="12036" max="12036" width="22.140625" style="235" customWidth="1"/>
    <col min="12037" max="12037" width="19.28515625" style="235" customWidth="1"/>
    <col min="12038" max="12038" width="17.7109375" style="235" customWidth="1"/>
    <col min="12039" max="12039" width="10.85546875" style="235" bestFit="1" customWidth="1"/>
    <col min="12040" max="12040" width="9.85546875" style="235" bestFit="1" customWidth="1"/>
    <col min="12041" max="12041" width="11.85546875" style="235" bestFit="1" customWidth="1"/>
    <col min="12042" max="12288" width="9.140625" style="235"/>
    <col min="12289" max="12289" width="3" style="235" customWidth="1"/>
    <col min="12290" max="12290" width="35.140625" style="235" customWidth="1"/>
    <col min="12291" max="12291" width="8.7109375" style="235" customWidth="1"/>
    <col min="12292" max="12292" width="22.140625" style="235" customWidth="1"/>
    <col min="12293" max="12293" width="19.28515625" style="235" customWidth="1"/>
    <col min="12294" max="12294" width="17.7109375" style="235" customWidth="1"/>
    <col min="12295" max="12295" width="10.85546875" style="235" bestFit="1" customWidth="1"/>
    <col min="12296" max="12296" width="9.85546875" style="235" bestFit="1" customWidth="1"/>
    <col min="12297" max="12297" width="11.85546875" style="235" bestFit="1" customWidth="1"/>
    <col min="12298" max="12544" width="9.140625" style="235"/>
    <col min="12545" max="12545" width="3" style="235" customWidth="1"/>
    <col min="12546" max="12546" width="35.140625" style="235" customWidth="1"/>
    <col min="12547" max="12547" width="8.7109375" style="235" customWidth="1"/>
    <col min="12548" max="12548" width="22.140625" style="235" customWidth="1"/>
    <col min="12549" max="12549" width="19.28515625" style="235" customWidth="1"/>
    <col min="12550" max="12550" width="17.7109375" style="235" customWidth="1"/>
    <col min="12551" max="12551" width="10.85546875" style="235" bestFit="1" customWidth="1"/>
    <col min="12552" max="12552" width="9.85546875" style="235" bestFit="1" customWidth="1"/>
    <col min="12553" max="12553" width="11.85546875" style="235" bestFit="1" customWidth="1"/>
    <col min="12554" max="12800" width="9.140625" style="235"/>
    <col min="12801" max="12801" width="3" style="235" customWidth="1"/>
    <col min="12802" max="12802" width="35.140625" style="235" customWidth="1"/>
    <col min="12803" max="12803" width="8.7109375" style="235" customWidth="1"/>
    <col min="12804" max="12804" width="22.140625" style="235" customWidth="1"/>
    <col min="12805" max="12805" width="19.28515625" style="235" customWidth="1"/>
    <col min="12806" max="12806" width="17.7109375" style="235" customWidth="1"/>
    <col min="12807" max="12807" width="10.85546875" style="235" bestFit="1" customWidth="1"/>
    <col min="12808" max="12808" width="9.85546875" style="235" bestFit="1" customWidth="1"/>
    <col min="12809" max="12809" width="11.85546875" style="235" bestFit="1" customWidth="1"/>
    <col min="12810" max="13056" width="9.140625" style="235"/>
    <col min="13057" max="13057" width="3" style="235" customWidth="1"/>
    <col min="13058" max="13058" width="35.140625" style="235" customWidth="1"/>
    <col min="13059" max="13059" width="8.7109375" style="235" customWidth="1"/>
    <col min="13060" max="13060" width="22.140625" style="235" customWidth="1"/>
    <col min="13061" max="13061" width="19.28515625" style="235" customWidth="1"/>
    <col min="13062" max="13062" width="17.7109375" style="235" customWidth="1"/>
    <col min="13063" max="13063" width="10.85546875" style="235" bestFit="1" customWidth="1"/>
    <col min="13064" max="13064" width="9.85546875" style="235" bestFit="1" customWidth="1"/>
    <col min="13065" max="13065" width="11.85546875" style="235" bestFit="1" customWidth="1"/>
    <col min="13066" max="13312" width="9.140625" style="235"/>
    <col min="13313" max="13313" width="3" style="235" customWidth="1"/>
    <col min="13314" max="13314" width="35.140625" style="235" customWidth="1"/>
    <col min="13315" max="13315" width="8.7109375" style="235" customWidth="1"/>
    <col min="13316" max="13316" width="22.140625" style="235" customWidth="1"/>
    <col min="13317" max="13317" width="19.28515625" style="235" customWidth="1"/>
    <col min="13318" max="13318" width="17.7109375" style="235" customWidth="1"/>
    <col min="13319" max="13319" width="10.85546875" style="235" bestFit="1" customWidth="1"/>
    <col min="13320" max="13320" width="9.85546875" style="235" bestFit="1" customWidth="1"/>
    <col min="13321" max="13321" width="11.85546875" style="235" bestFit="1" customWidth="1"/>
    <col min="13322" max="13568" width="9.140625" style="235"/>
    <col min="13569" max="13569" width="3" style="235" customWidth="1"/>
    <col min="13570" max="13570" width="35.140625" style="235" customWidth="1"/>
    <col min="13571" max="13571" width="8.7109375" style="235" customWidth="1"/>
    <col min="13572" max="13572" width="22.140625" style="235" customWidth="1"/>
    <col min="13573" max="13573" width="19.28515625" style="235" customWidth="1"/>
    <col min="13574" max="13574" width="17.7109375" style="235" customWidth="1"/>
    <col min="13575" max="13575" width="10.85546875" style="235" bestFit="1" customWidth="1"/>
    <col min="13576" max="13576" width="9.85546875" style="235" bestFit="1" customWidth="1"/>
    <col min="13577" max="13577" width="11.85546875" style="235" bestFit="1" customWidth="1"/>
    <col min="13578" max="13824" width="9.140625" style="235"/>
    <col min="13825" max="13825" width="3" style="235" customWidth="1"/>
    <col min="13826" max="13826" width="35.140625" style="235" customWidth="1"/>
    <col min="13827" max="13827" width="8.7109375" style="235" customWidth="1"/>
    <col min="13828" max="13828" width="22.140625" style="235" customWidth="1"/>
    <col min="13829" max="13829" width="19.28515625" style="235" customWidth="1"/>
    <col min="13830" max="13830" width="17.7109375" style="235" customWidth="1"/>
    <col min="13831" max="13831" width="10.85546875" style="235" bestFit="1" customWidth="1"/>
    <col min="13832" max="13832" width="9.85546875" style="235" bestFit="1" customWidth="1"/>
    <col min="13833" max="13833" width="11.85546875" style="235" bestFit="1" customWidth="1"/>
    <col min="13834" max="14080" width="9.140625" style="235"/>
    <col min="14081" max="14081" width="3" style="235" customWidth="1"/>
    <col min="14082" max="14082" width="35.140625" style="235" customWidth="1"/>
    <col min="14083" max="14083" width="8.7109375" style="235" customWidth="1"/>
    <col min="14084" max="14084" width="22.140625" style="235" customWidth="1"/>
    <col min="14085" max="14085" width="19.28515625" style="235" customWidth="1"/>
    <col min="14086" max="14086" width="17.7109375" style="235" customWidth="1"/>
    <col min="14087" max="14087" width="10.85546875" style="235" bestFit="1" customWidth="1"/>
    <col min="14088" max="14088" width="9.85546875" style="235" bestFit="1" customWidth="1"/>
    <col min="14089" max="14089" width="11.85546875" style="235" bestFit="1" customWidth="1"/>
    <col min="14090" max="14336" width="9.140625" style="235"/>
    <col min="14337" max="14337" width="3" style="235" customWidth="1"/>
    <col min="14338" max="14338" width="35.140625" style="235" customWidth="1"/>
    <col min="14339" max="14339" width="8.7109375" style="235" customWidth="1"/>
    <col min="14340" max="14340" width="22.140625" style="235" customWidth="1"/>
    <col min="14341" max="14341" width="19.28515625" style="235" customWidth="1"/>
    <col min="14342" max="14342" width="17.7109375" style="235" customWidth="1"/>
    <col min="14343" max="14343" width="10.85546875" style="235" bestFit="1" customWidth="1"/>
    <col min="14344" max="14344" width="9.85546875" style="235" bestFit="1" customWidth="1"/>
    <col min="14345" max="14345" width="11.85546875" style="235" bestFit="1" customWidth="1"/>
    <col min="14346" max="14592" width="9.140625" style="235"/>
    <col min="14593" max="14593" width="3" style="235" customWidth="1"/>
    <col min="14594" max="14594" width="35.140625" style="235" customWidth="1"/>
    <col min="14595" max="14595" width="8.7109375" style="235" customWidth="1"/>
    <col min="14596" max="14596" width="22.140625" style="235" customWidth="1"/>
    <col min="14597" max="14597" width="19.28515625" style="235" customWidth="1"/>
    <col min="14598" max="14598" width="17.7109375" style="235" customWidth="1"/>
    <col min="14599" max="14599" width="10.85546875" style="235" bestFit="1" customWidth="1"/>
    <col min="14600" max="14600" width="9.85546875" style="235" bestFit="1" customWidth="1"/>
    <col min="14601" max="14601" width="11.85546875" style="235" bestFit="1" customWidth="1"/>
    <col min="14602" max="14848" width="9.140625" style="235"/>
    <col min="14849" max="14849" width="3" style="235" customWidth="1"/>
    <col min="14850" max="14850" width="35.140625" style="235" customWidth="1"/>
    <col min="14851" max="14851" width="8.7109375" style="235" customWidth="1"/>
    <col min="14852" max="14852" width="22.140625" style="235" customWidth="1"/>
    <col min="14853" max="14853" width="19.28515625" style="235" customWidth="1"/>
    <col min="14854" max="14854" width="17.7109375" style="235" customWidth="1"/>
    <col min="14855" max="14855" width="10.85546875" style="235" bestFit="1" customWidth="1"/>
    <col min="14856" max="14856" width="9.85546875" style="235" bestFit="1" customWidth="1"/>
    <col min="14857" max="14857" width="11.85546875" style="235" bestFit="1" customWidth="1"/>
    <col min="14858" max="15104" width="9.140625" style="235"/>
    <col min="15105" max="15105" width="3" style="235" customWidth="1"/>
    <col min="15106" max="15106" width="35.140625" style="235" customWidth="1"/>
    <col min="15107" max="15107" width="8.7109375" style="235" customWidth="1"/>
    <col min="15108" max="15108" width="22.140625" style="235" customWidth="1"/>
    <col min="15109" max="15109" width="19.28515625" style="235" customWidth="1"/>
    <col min="15110" max="15110" width="17.7109375" style="235" customWidth="1"/>
    <col min="15111" max="15111" width="10.85546875" style="235" bestFit="1" customWidth="1"/>
    <col min="15112" max="15112" width="9.85546875" style="235" bestFit="1" customWidth="1"/>
    <col min="15113" max="15113" width="11.85546875" style="235" bestFit="1" customWidth="1"/>
    <col min="15114" max="15360" width="9.140625" style="235"/>
    <col min="15361" max="15361" width="3" style="235" customWidth="1"/>
    <col min="15362" max="15362" width="35.140625" style="235" customWidth="1"/>
    <col min="15363" max="15363" width="8.7109375" style="235" customWidth="1"/>
    <col min="15364" max="15364" width="22.140625" style="235" customWidth="1"/>
    <col min="15365" max="15365" width="19.28515625" style="235" customWidth="1"/>
    <col min="15366" max="15366" width="17.7109375" style="235" customWidth="1"/>
    <col min="15367" max="15367" width="10.85546875" style="235" bestFit="1" customWidth="1"/>
    <col min="15368" max="15368" width="9.85546875" style="235" bestFit="1" customWidth="1"/>
    <col min="15369" max="15369" width="11.85546875" style="235" bestFit="1" customWidth="1"/>
    <col min="15370" max="15616" width="9.140625" style="235"/>
    <col min="15617" max="15617" width="3" style="235" customWidth="1"/>
    <col min="15618" max="15618" width="35.140625" style="235" customWidth="1"/>
    <col min="15619" max="15619" width="8.7109375" style="235" customWidth="1"/>
    <col min="15620" max="15620" width="22.140625" style="235" customWidth="1"/>
    <col min="15621" max="15621" width="19.28515625" style="235" customWidth="1"/>
    <col min="15622" max="15622" width="17.7109375" style="235" customWidth="1"/>
    <col min="15623" max="15623" width="10.85546875" style="235" bestFit="1" customWidth="1"/>
    <col min="15624" max="15624" width="9.85546875" style="235" bestFit="1" customWidth="1"/>
    <col min="15625" max="15625" width="11.85546875" style="235" bestFit="1" customWidth="1"/>
    <col min="15626" max="15872" width="9.140625" style="235"/>
    <col min="15873" max="15873" width="3" style="235" customWidth="1"/>
    <col min="15874" max="15874" width="35.140625" style="235" customWidth="1"/>
    <col min="15875" max="15875" width="8.7109375" style="235" customWidth="1"/>
    <col min="15876" max="15876" width="22.140625" style="235" customWidth="1"/>
    <col min="15877" max="15877" width="19.28515625" style="235" customWidth="1"/>
    <col min="15878" max="15878" width="17.7109375" style="235" customWidth="1"/>
    <col min="15879" max="15879" width="10.85546875" style="235" bestFit="1" customWidth="1"/>
    <col min="15880" max="15880" width="9.85546875" style="235" bestFit="1" customWidth="1"/>
    <col min="15881" max="15881" width="11.85546875" style="235" bestFit="1" customWidth="1"/>
    <col min="15882" max="16128" width="9.140625" style="235"/>
    <col min="16129" max="16129" width="3" style="235" customWidth="1"/>
    <col min="16130" max="16130" width="35.140625" style="235" customWidth="1"/>
    <col min="16131" max="16131" width="8.7109375" style="235" customWidth="1"/>
    <col min="16132" max="16132" width="22.140625" style="235" customWidth="1"/>
    <col min="16133" max="16133" width="19.28515625" style="235" customWidth="1"/>
    <col min="16134" max="16134" width="17.7109375" style="235" customWidth="1"/>
    <col min="16135" max="16135" width="10.85546875" style="235" bestFit="1" customWidth="1"/>
    <col min="16136" max="16136" width="9.85546875" style="235" bestFit="1" customWidth="1"/>
    <col min="16137" max="16137" width="11.85546875" style="235" bestFit="1" customWidth="1"/>
    <col min="16138" max="16384" width="9.140625" style="235"/>
  </cols>
  <sheetData>
    <row r="1" spans="1:9" ht="18.75">
      <c r="B1" s="251" t="s">
        <v>0</v>
      </c>
      <c r="C1" s="251"/>
      <c r="D1" s="251"/>
      <c r="E1" s="251"/>
      <c r="F1" s="252"/>
      <c r="H1" s="253"/>
      <c r="I1" s="253"/>
    </row>
    <row r="2" spans="1:9" ht="18.75">
      <c r="B2" s="251" t="s">
        <v>323</v>
      </c>
      <c r="C2" s="251"/>
      <c r="D2" s="251"/>
      <c r="E2" s="251"/>
      <c r="F2" s="251"/>
      <c r="H2" s="253"/>
      <c r="I2" s="253"/>
    </row>
    <row r="3" spans="1:9" ht="18.75">
      <c r="B3" s="254" t="s">
        <v>324</v>
      </c>
      <c r="C3" s="255"/>
      <c r="D3" s="256"/>
      <c r="E3" s="252"/>
      <c r="F3" s="252"/>
      <c r="H3" s="253"/>
      <c r="I3" s="253"/>
    </row>
    <row r="4" spans="1:9" ht="18.75">
      <c r="B4" s="254"/>
      <c r="C4" s="255"/>
      <c r="D4" s="256"/>
      <c r="E4" s="252"/>
      <c r="F4" s="252"/>
      <c r="H4" s="253"/>
      <c r="I4" s="253"/>
    </row>
    <row r="5" spans="1:9" ht="18.75">
      <c r="B5" s="254"/>
      <c r="C5" s="255"/>
      <c r="D5" s="256"/>
      <c r="E5" s="252"/>
      <c r="F5" s="252"/>
      <c r="H5" s="253"/>
      <c r="I5" s="253"/>
    </row>
    <row r="6" spans="1:9" ht="17.100000000000001" customHeight="1">
      <c r="B6" s="236" t="s">
        <v>325</v>
      </c>
      <c r="C6" s="237"/>
      <c r="D6" s="237"/>
      <c r="E6" s="238"/>
      <c r="F6" s="238"/>
      <c r="H6" s="253"/>
      <c r="I6" s="253"/>
    </row>
    <row r="7" spans="1:9">
      <c r="B7" s="257" t="s">
        <v>41</v>
      </c>
      <c r="C7" s="258" t="s">
        <v>20</v>
      </c>
      <c r="D7" s="259" t="s">
        <v>326</v>
      </c>
      <c r="E7" s="260" t="s">
        <v>327</v>
      </c>
      <c r="F7" s="260" t="s">
        <v>328</v>
      </c>
      <c r="H7" s="253"/>
      <c r="I7" s="253"/>
    </row>
    <row r="8" spans="1:9" ht="17.100000000000001" customHeight="1">
      <c r="B8" s="261" t="s">
        <v>29</v>
      </c>
      <c r="C8" s="262"/>
      <c r="D8" s="262"/>
      <c r="E8" s="262"/>
      <c r="F8" s="263"/>
    </row>
    <row r="9" spans="1:9" ht="17.100000000000001" customHeight="1">
      <c r="A9" s="239"/>
      <c r="B9" s="264" t="s">
        <v>329</v>
      </c>
      <c r="C9" s="264" t="s">
        <v>196</v>
      </c>
      <c r="D9" s="265">
        <v>1</v>
      </c>
      <c r="E9" s="266">
        <v>40000</v>
      </c>
      <c r="F9" s="266">
        <v>6800</v>
      </c>
    </row>
    <row r="10" spans="1:9" ht="17.100000000000001" customHeight="1">
      <c r="A10" s="240"/>
      <c r="B10" s="267" t="s">
        <v>163</v>
      </c>
      <c r="C10" s="267" t="s">
        <v>164</v>
      </c>
      <c r="D10" s="265">
        <v>4</v>
      </c>
      <c r="E10" s="267">
        <v>50000</v>
      </c>
      <c r="F10" s="267">
        <v>3000</v>
      </c>
    </row>
    <row r="11" spans="1:9" ht="17.100000000000001" customHeight="1">
      <c r="A11" s="239"/>
      <c r="B11" s="264" t="s">
        <v>330</v>
      </c>
      <c r="C11" s="264" t="s">
        <v>207</v>
      </c>
      <c r="D11" s="265">
        <v>1</v>
      </c>
      <c r="E11" s="266">
        <v>1104</v>
      </c>
      <c r="F11" s="266">
        <v>2395.6799999999998</v>
      </c>
    </row>
    <row r="12" spans="1:9" ht="17.100000000000001" customHeight="1">
      <c r="A12" s="239"/>
      <c r="B12" s="268" t="s">
        <v>331</v>
      </c>
      <c r="C12" s="241"/>
      <c r="D12" s="265">
        <f>SUM(D9:D11)</f>
        <v>6</v>
      </c>
      <c r="E12" s="266">
        <f>SUM(E9:E11)</f>
        <v>91104</v>
      </c>
      <c r="F12" s="266">
        <f>SUM(F9:F11)</f>
        <v>12195.68</v>
      </c>
    </row>
    <row r="13" spans="1:9" ht="17.100000000000001" customHeight="1">
      <c r="A13" s="239"/>
      <c r="B13" s="261" t="s">
        <v>332</v>
      </c>
      <c r="C13" s="262"/>
      <c r="D13" s="262"/>
      <c r="E13" s="262"/>
      <c r="F13" s="263"/>
    </row>
    <row r="14" spans="1:9" ht="17.100000000000001" customHeight="1">
      <c r="A14" s="239"/>
      <c r="B14" s="267" t="s">
        <v>283</v>
      </c>
      <c r="C14" s="269" t="s">
        <v>284</v>
      </c>
      <c r="D14" s="270">
        <v>17</v>
      </c>
      <c r="E14" s="271">
        <v>6014392</v>
      </c>
      <c r="F14" s="266">
        <v>13837270.43</v>
      </c>
    </row>
    <row r="15" spans="1:9" ht="17.100000000000001" customHeight="1">
      <c r="A15" s="239"/>
      <c r="B15" s="269" t="s">
        <v>333</v>
      </c>
      <c r="C15" s="242"/>
      <c r="D15" s="265">
        <f>SUM(D14)</f>
        <v>17</v>
      </c>
      <c r="E15" s="266">
        <f>SUM(E14)</f>
        <v>6014392</v>
      </c>
      <c r="F15" s="266">
        <f>SUM(F14)</f>
        <v>13837270.43</v>
      </c>
    </row>
    <row r="16" spans="1:9">
      <c r="A16" s="239"/>
      <c r="B16" s="272" t="s">
        <v>30</v>
      </c>
      <c r="C16" s="273"/>
      <c r="D16" s="273"/>
      <c r="E16" s="273"/>
      <c r="F16" s="274"/>
    </row>
    <row r="17" spans="1:6">
      <c r="A17" s="239"/>
      <c r="B17" s="267" t="s">
        <v>334</v>
      </c>
      <c r="C17" s="267" t="s">
        <v>227</v>
      </c>
      <c r="D17" s="265">
        <v>6</v>
      </c>
      <c r="E17" s="267">
        <v>11371</v>
      </c>
      <c r="F17" s="267">
        <v>182390.84</v>
      </c>
    </row>
    <row r="18" spans="1:6">
      <c r="A18" s="239"/>
      <c r="B18" s="268" t="s">
        <v>335</v>
      </c>
      <c r="C18" s="241"/>
      <c r="D18" s="265">
        <f>SUM(D17)</f>
        <v>6</v>
      </c>
      <c r="E18" s="267">
        <f>SUM(E17)</f>
        <v>11371</v>
      </c>
      <c r="F18" s="267">
        <f>SUM(F17)</f>
        <v>182390.84</v>
      </c>
    </row>
    <row r="19" spans="1:6">
      <c r="A19" s="239"/>
      <c r="B19" s="275" t="s">
        <v>40</v>
      </c>
      <c r="C19" s="276"/>
      <c r="D19" s="265">
        <f>D12+D15+D18</f>
        <v>29</v>
      </c>
      <c r="E19" s="267">
        <f>E12+E15+E18</f>
        <v>6116867</v>
      </c>
      <c r="F19" s="267">
        <f>F12+F15+F18</f>
        <v>14031856.949999999</v>
      </c>
    </row>
    <row r="20" spans="1:6">
      <c r="A20" s="239"/>
      <c r="B20" s="277"/>
      <c r="C20" s="277"/>
      <c r="D20" s="278"/>
      <c r="E20" s="247"/>
      <c r="F20" s="247"/>
    </row>
    <row r="21" spans="1:6">
      <c r="A21" s="239"/>
      <c r="B21" s="239"/>
      <c r="D21" s="243"/>
      <c r="E21" s="244"/>
      <c r="F21" s="244"/>
    </row>
    <row r="22" spans="1:6" ht="18.75">
      <c r="A22" s="239"/>
      <c r="B22" s="245" t="s">
        <v>336</v>
      </c>
      <c r="C22" s="279"/>
      <c r="D22" s="280"/>
      <c r="E22" s="246"/>
      <c r="F22" s="247"/>
    </row>
    <row r="23" spans="1:6">
      <c r="A23" s="239"/>
      <c r="B23" s="281" t="s">
        <v>41</v>
      </c>
      <c r="C23" s="258" t="s">
        <v>20</v>
      </c>
      <c r="D23" s="282" t="s">
        <v>326</v>
      </c>
      <c r="E23" s="283" t="s">
        <v>327</v>
      </c>
      <c r="F23" s="283" t="s">
        <v>328</v>
      </c>
    </row>
    <row r="24" spans="1:6">
      <c r="A24" s="239"/>
      <c r="B24" s="261" t="s">
        <v>29</v>
      </c>
      <c r="C24" s="262"/>
      <c r="D24" s="262"/>
      <c r="E24" s="262"/>
      <c r="F24" s="263"/>
    </row>
    <row r="25" spans="1:6" ht="17.100000000000001" customHeight="1">
      <c r="A25" s="240"/>
      <c r="B25" s="267" t="s">
        <v>337</v>
      </c>
      <c r="C25" s="267" t="s">
        <v>219</v>
      </c>
      <c r="D25" s="265">
        <v>3</v>
      </c>
      <c r="E25" s="267">
        <v>151897</v>
      </c>
      <c r="F25" s="267">
        <v>621258.73</v>
      </c>
    </row>
    <row r="26" spans="1:6">
      <c r="A26" s="240"/>
      <c r="B26" s="269" t="s">
        <v>331</v>
      </c>
      <c r="C26" s="242"/>
      <c r="D26" s="265">
        <f>SUM(D25)</f>
        <v>3</v>
      </c>
      <c r="E26" s="267">
        <f>SUM(E25)</f>
        <v>151897</v>
      </c>
      <c r="F26" s="267">
        <f>SUM(F25)</f>
        <v>621258.73</v>
      </c>
    </row>
    <row r="27" spans="1:6">
      <c r="A27" s="240"/>
      <c r="B27" s="272" t="s">
        <v>338</v>
      </c>
      <c r="C27" s="273"/>
      <c r="D27" s="273"/>
      <c r="E27" s="273"/>
      <c r="F27" s="274"/>
    </row>
    <row r="28" spans="1:6">
      <c r="A28" s="240"/>
      <c r="B28" s="267" t="s">
        <v>290</v>
      </c>
      <c r="C28" s="269" t="s">
        <v>291</v>
      </c>
      <c r="D28" s="265">
        <v>1</v>
      </c>
      <c r="E28" s="267">
        <v>16000</v>
      </c>
      <c r="F28" s="267">
        <v>144800</v>
      </c>
    </row>
    <row r="29" spans="1:6">
      <c r="A29" s="240"/>
      <c r="B29" s="269" t="s">
        <v>339</v>
      </c>
      <c r="C29" s="242"/>
      <c r="D29" s="265">
        <f>SUM(D28)</f>
        <v>1</v>
      </c>
      <c r="E29" s="267">
        <f>SUM(E28)</f>
        <v>16000</v>
      </c>
      <c r="F29" s="267">
        <f>SUM(F28)</f>
        <v>144800</v>
      </c>
    </row>
    <row r="30" spans="1:6">
      <c r="A30" s="240"/>
      <c r="B30" s="272" t="s">
        <v>30</v>
      </c>
      <c r="C30" s="273"/>
      <c r="D30" s="273"/>
      <c r="E30" s="273"/>
      <c r="F30" s="274"/>
    </row>
    <row r="31" spans="1:6">
      <c r="A31" s="240"/>
      <c r="B31" s="267" t="s">
        <v>334</v>
      </c>
      <c r="C31" s="267" t="s">
        <v>227</v>
      </c>
      <c r="D31" s="265">
        <v>15</v>
      </c>
      <c r="E31" s="267">
        <v>6000000</v>
      </c>
      <c r="F31" s="267">
        <v>96300965.939999998</v>
      </c>
    </row>
    <row r="32" spans="1:6">
      <c r="A32" s="240"/>
      <c r="B32" s="269" t="s">
        <v>335</v>
      </c>
      <c r="C32" s="242"/>
      <c r="D32" s="265">
        <f>SUM(D31)</f>
        <v>15</v>
      </c>
      <c r="E32" s="267">
        <f>SUM(E31)</f>
        <v>6000000</v>
      </c>
      <c r="F32" s="267">
        <f>SUM(F31)</f>
        <v>96300965.939999998</v>
      </c>
    </row>
    <row r="33" spans="1:6">
      <c r="A33" s="240"/>
      <c r="B33" s="284" t="s">
        <v>40</v>
      </c>
      <c r="C33" s="285"/>
      <c r="D33" s="265">
        <f>D26+D29+D32</f>
        <v>19</v>
      </c>
      <c r="E33" s="267">
        <f>E26+E29+E32</f>
        <v>6167897</v>
      </c>
      <c r="F33" s="267">
        <f>F26+F29+F32</f>
        <v>97067024.670000002</v>
      </c>
    </row>
    <row r="34" spans="1:6">
      <c r="A34" s="248"/>
      <c r="B34" s="248"/>
      <c r="C34" s="240"/>
    </row>
    <row r="35" spans="1:6">
      <c r="A35" s="248"/>
      <c r="B35" s="248"/>
      <c r="C35" s="240"/>
    </row>
    <row r="36" spans="1:6">
      <c r="A36" s="248"/>
      <c r="B36" s="248"/>
      <c r="C36" s="240"/>
    </row>
    <row r="37" spans="1:6">
      <c r="A37" s="248"/>
      <c r="B37" s="248"/>
      <c r="C37" s="240"/>
    </row>
  </sheetData>
  <mergeCells count="11">
    <mergeCell ref="B19:C19"/>
    <mergeCell ref="B24:F24"/>
    <mergeCell ref="B27:F27"/>
    <mergeCell ref="B30:F30"/>
    <mergeCell ref="B33:C33"/>
    <mergeCell ref="B1:E1"/>
    <mergeCell ref="B2:F2"/>
    <mergeCell ref="B6:D6"/>
    <mergeCell ref="B8:F8"/>
    <mergeCell ref="B13:F13"/>
    <mergeCell ref="B16:F16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5"/>
  <sheetViews>
    <sheetView zoomScale="120" zoomScaleNormal="120" workbookViewId="0">
      <selection activeCell="G8" sqref="G8:I8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187" t="s">
        <v>0</v>
      </c>
      <c r="C1" s="188"/>
      <c r="D1" s="189"/>
      <c r="E1" s="6"/>
      <c r="F1" s="10"/>
      <c r="G1" s="10"/>
      <c r="H1" s="10"/>
      <c r="I1" s="10"/>
    </row>
    <row r="2" spans="2:9" ht="10.5" customHeight="1">
      <c r="B2" s="190"/>
      <c r="C2" s="191"/>
      <c r="D2" s="192"/>
      <c r="E2" s="6"/>
      <c r="F2" s="10"/>
      <c r="G2" s="10"/>
      <c r="H2" s="10"/>
      <c r="I2" s="10"/>
    </row>
    <row r="3" spans="2:9" ht="18" customHeight="1">
      <c r="B3" s="92" t="s">
        <v>310</v>
      </c>
      <c r="C3" s="6"/>
      <c r="D3" s="6"/>
      <c r="E3" s="6"/>
      <c r="F3" s="6"/>
      <c r="G3" s="6"/>
      <c r="H3" s="6"/>
      <c r="I3" s="6"/>
    </row>
    <row r="4" spans="2:9" ht="11.25" customHeight="1">
      <c r="B4" s="92"/>
      <c r="C4" s="6"/>
      <c r="D4" s="6"/>
      <c r="E4" s="6"/>
      <c r="F4" s="6"/>
      <c r="G4" s="6"/>
      <c r="H4" s="6"/>
      <c r="I4" s="6"/>
    </row>
    <row r="5" spans="2:9" ht="19.5" customHeight="1">
      <c r="B5" s="208" t="s">
        <v>308</v>
      </c>
      <c r="C5" s="209"/>
      <c r="D5" s="209"/>
      <c r="E5" s="209"/>
      <c r="F5" s="209"/>
      <c r="G5" s="209"/>
      <c r="H5" s="209"/>
      <c r="I5" s="210"/>
    </row>
    <row r="6" spans="2:9" ht="31.5" customHeight="1">
      <c r="B6" s="106" t="s">
        <v>15</v>
      </c>
      <c r="C6" s="107" t="s">
        <v>20</v>
      </c>
      <c r="D6" s="107" t="s">
        <v>22</v>
      </c>
      <c r="E6" s="107" t="s">
        <v>23</v>
      </c>
      <c r="F6" s="107" t="s">
        <v>24</v>
      </c>
      <c r="G6" s="108" t="s">
        <v>28</v>
      </c>
      <c r="H6" s="108" t="s">
        <v>18</v>
      </c>
      <c r="I6" s="109" t="s">
        <v>7</v>
      </c>
    </row>
    <row r="7" spans="2:9" ht="18" customHeight="1">
      <c r="B7" s="214" t="s">
        <v>83</v>
      </c>
      <c r="C7" s="215"/>
      <c r="D7" s="215"/>
      <c r="E7" s="215"/>
      <c r="F7" s="215"/>
      <c r="G7" s="215"/>
      <c r="H7" s="215"/>
      <c r="I7" s="216"/>
    </row>
    <row r="8" spans="2:9" ht="19.5" customHeight="1">
      <c r="B8" s="110" t="s">
        <v>204</v>
      </c>
      <c r="C8" s="111" t="s">
        <v>205</v>
      </c>
      <c r="D8" s="112">
        <v>2.5</v>
      </c>
      <c r="E8" s="112">
        <v>2.5</v>
      </c>
      <c r="F8" s="112">
        <v>2.5</v>
      </c>
      <c r="G8" s="100">
        <v>1</v>
      </c>
      <c r="H8" s="100">
        <v>1956</v>
      </c>
      <c r="I8" s="100">
        <v>4890</v>
      </c>
    </row>
    <row r="9" spans="2:9" ht="19.5" customHeight="1">
      <c r="B9" s="113" t="s">
        <v>302</v>
      </c>
      <c r="C9" s="193"/>
      <c r="D9" s="217"/>
      <c r="E9" s="217"/>
      <c r="F9" s="218"/>
      <c r="G9" s="114">
        <f>G8</f>
        <v>1</v>
      </c>
      <c r="H9" s="114">
        <f t="shared" ref="H9:I10" si="0">H8</f>
        <v>1956</v>
      </c>
      <c r="I9" s="114">
        <f t="shared" si="0"/>
        <v>4890</v>
      </c>
    </row>
    <row r="10" spans="2:9" ht="19.5" customHeight="1">
      <c r="B10" s="115" t="s">
        <v>267</v>
      </c>
      <c r="C10" s="211"/>
      <c r="D10" s="212"/>
      <c r="E10" s="212"/>
      <c r="F10" s="213"/>
      <c r="G10" s="116">
        <f>G9</f>
        <v>1</v>
      </c>
      <c r="H10" s="116">
        <f t="shared" si="0"/>
        <v>1956</v>
      </c>
      <c r="I10" s="116">
        <f t="shared" si="0"/>
        <v>4890</v>
      </c>
    </row>
    <row r="11" spans="2:9" ht="3" customHeight="1">
      <c r="B11" s="92"/>
      <c r="C11" s="6"/>
      <c r="D11" s="6"/>
      <c r="E11" s="6"/>
      <c r="F11" s="6"/>
      <c r="G11" s="6"/>
      <c r="H11" s="6"/>
      <c r="I11" s="6"/>
    </row>
    <row r="12" spans="2:9" ht="18.75" customHeight="1">
      <c r="B12" s="205" t="s">
        <v>113</v>
      </c>
      <c r="C12" s="206"/>
      <c r="D12" s="206"/>
      <c r="E12" s="206"/>
      <c r="F12" s="206"/>
      <c r="G12" s="206"/>
      <c r="H12" s="206"/>
      <c r="I12" s="206"/>
    </row>
    <row r="13" spans="2:9" ht="12" customHeight="1">
      <c r="B13" s="199" t="s">
        <v>15</v>
      </c>
      <c r="C13" s="200"/>
      <c r="D13" s="201"/>
      <c r="E13" s="199" t="s">
        <v>20</v>
      </c>
      <c r="F13" s="201"/>
      <c r="G13" s="207" t="s">
        <v>44</v>
      </c>
      <c r="H13" s="200"/>
      <c r="I13" s="201"/>
    </row>
    <row r="14" spans="2:9" ht="12" customHeight="1">
      <c r="B14" s="202" t="s">
        <v>29</v>
      </c>
      <c r="C14" s="203"/>
      <c r="D14" s="203"/>
      <c r="E14" s="203"/>
      <c r="F14" s="203"/>
      <c r="G14" s="203"/>
      <c r="H14" s="203"/>
      <c r="I14" s="204"/>
    </row>
    <row r="15" spans="2:9" ht="12" customHeight="1">
      <c r="B15" s="196" t="s">
        <v>246</v>
      </c>
      <c r="C15" s="197"/>
      <c r="D15" s="198"/>
      <c r="E15" s="193" t="s">
        <v>247</v>
      </c>
      <c r="F15" s="195"/>
      <c r="G15" s="193">
        <v>0.13</v>
      </c>
      <c r="H15" s="194"/>
      <c r="I15" s="195"/>
    </row>
    <row r="16" spans="2:9" ht="12" customHeight="1">
      <c r="B16" s="196" t="s">
        <v>265</v>
      </c>
      <c r="C16" s="197" t="s">
        <v>266</v>
      </c>
      <c r="D16" s="198"/>
      <c r="E16" s="193" t="s">
        <v>266</v>
      </c>
      <c r="F16" s="195"/>
      <c r="G16" s="193">
        <v>3</v>
      </c>
      <c r="H16" s="194"/>
      <c r="I16" s="195"/>
    </row>
    <row r="17" spans="2:9" ht="12" customHeight="1">
      <c r="B17" s="196" t="s">
        <v>202</v>
      </c>
      <c r="C17" s="197"/>
      <c r="D17" s="198"/>
      <c r="E17" s="193" t="s">
        <v>203</v>
      </c>
      <c r="F17" s="195"/>
      <c r="G17" s="193" t="s">
        <v>71</v>
      </c>
      <c r="H17" s="194"/>
      <c r="I17" s="195"/>
    </row>
    <row r="18" spans="2:9" ht="12" customHeight="1">
      <c r="B18" s="219" t="s">
        <v>72</v>
      </c>
      <c r="C18" s="220"/>
      <c r="D18" s="220"/>
      <c r="E18" s="220"/>
      <c r="F18" s="220"/>
      <c r="G18" s="220"/>
      <c r="H18" s="220"/>
      <c r="I18" s="221"/>
    </row>
    <row r="19" spans="2:9" ht="12" customHeight="1">
      <c r="B19" s="196" t="s">
        <v>104</v>
      </c>
      <c r="C19" s="197"/>
      <c r="D19" s="198"/>
      <c r="E19" s="193" t="s">
        <v>105</v>
      </c>
      <c r="F19" s="195"/>
      <c r="G19" s="193">
        <v>10.98</v>
      </c>
      <c r="H19" s="194"/>
      <c r="I19" s="195"/>
    </row>
    <row r="20" spans="2:9" ht="12" customHeight="1">
      <c r="B20" s="196" t="s">
        <v>212</v>
      </c>
      <c r="C20" s="222"/>
      <c r="D20" s="198"/>
      <c r="E20" s="193" t="s">
        <v>213</v>
      </c>
      <c r="F20" s="195"/>
      <c r="G20" s="193">
        <v>10</v>
      </c>
      <c r="H20" s="217"/>
      <c r="I20" s="195"/>
    </row>
    <row r="21" spans="2:9" ht="12" customHeight="1">
      <c r="B21" s="196" t="s">
        <v>103</v>
      </c>
      <c r="C21" s="222"/>
      <c r="D21" s="198"/>
      <c r="E21" s="193" t="s">
        <v>102</v>
      </c>
      <c r="F21" s="195"/>
      <c r="G21" s="193">
        <v>1</v>
      </c>
      <c r="H21" s="217"/>
      <c r="I21" s="195"/>
    </row>
    <row r="22" spans="2:9" ht="12" customHeight="1">
      <c r="B22" s="181" t="s">
        <v>108</v>
      </c>
      <c r="C22" s="182"/>
      <c r="D22" s="183"/>
      <c r="E22" s="184" t="s">
        <v>109</v>
      </c>
      <c r="F22" s="185"/>
      <c r="G22" s="184">
        <v>1</v>
      </c>
      <c r="H22" s="186"/>
      <c r="I22" s="185"/>
    </row>
    <row r="23" spans="2:9" ht="12" customHeight="1">
      <c r="B23" s="181" t="s">
        <v>119</v>
      </c>
      <c r="C23" s="182"/>
      <c r="D23" s="183"/>
      <c r="E23" s="184" t="s">
        <v>120</v>
      </c>
      <c r="F23" s="185"/>
      <c r="G23" s="184" t="s">
        <v>71</v>
      </c>
      <c r="H23" s="186"/>
      <c r="I23" s="185"/>
    </row>
    <row r="24" spans="2:9" ht="12" customHeight="1">
      <c r="B24" s="223" t="s">
        <v>93</v>
      </c>
      <c r="C24" s="224"/>
      <c r="D24" s="224"/>
      <c r="E24" s="224"/>
      <c r="F24" s="224"/>
      <c r="G24" s="224"/>
      <c r="H24" s="224"/>
      <c r="I24" s="225"/>
    </row>
    <row r="25" spans="2:9" ht="12" customHeight="1">
      <c r="B25" s="196" t="s">
        <v>288</v>
      </c>
      <c r="C25" s="222"/>
      <c r="D25" s="198"/>
      <c r="E25" s="193" t="s">
        <v>289</v>
      </c>
      <c r="F25" s="195"/>
      <c r="G25" s="193" t="s">
        <v>71</v>
      </c>
      <c r="H25" s="217"/>
      <c r="I25" s="195"/>
    </row>
    <row r="26" spans="2:9" ht="12" customHeight="1">
      <c r="B26" s="196" t="s">
        <v>268</v>
      </c>
      <c r="C26" s="222"/>
      <c r="D26" s="198"/>
      <c r="E26" s="193" t="s">
        <v>269</v>
      </c>
      <c r="F26" s="195"/>
      <c r="G26" s="193" t="s">
        <v>71</v>
      </c>
      <c r="H26" s="217"/>
      <c r="I26" s="195"/>
    </row>
    <row r="27" spans="2:9" ht="12" customHeight="1">
      <c r="B27" s="196" t="s">
        <v>261</v>
      </c>
      <c r="C27" s="222"/>
      <c r="D27" s="198"/>
      <c r="E27" s="193" t="s">
        <v>262</v>
      </c>
      <c r="F27" s="195"/>
      <c r="G27" s="193" t="s">
        <v>71</v>
      </c>
      <c r="H27" s="217"/>
      <c r="I27" s="195"/>
    </row>
    <row r="28" spans="2:9" ht="12" customHeight="1">
      <c r="B28" s="196" t="s">
        <v>238</v>
      </c>
      <c r="C28" s="222"/>
      <c r="D28" s="198"/>
      <c r="E28" s="193" t="s">
        <v>239</v>
      </c>
      <c r="F28" s="195"/>
      <c r="G28" s="193">
        <v>1</v>
      </c>
      <c r="H28" s="217"/>
      <c r="I28" s="195"/>
    </row>
    <row r="29" spans="2:9" ht="12" customHeight="1">
      <c r="B29" s="226" t="s">
        <v>200</v>
      </c>
      <c r="C29" s="222"/>
      <c r="D29" s="227"/>
      <c r="E29" s="228" t="s">
        <v>201</v>
      </c>
      <c r="F29" s="218"/>
      <c r="G29" s="228" t="s">
        <v>71</v>
      </c>
      <c r="H29" s="217"/>
      <c r="I29" s="218"/>
    </row>
    <row r="30" spans="2:9" ht="12" customHeight="1">
      <c r="B30" s="226" t="s">
        <v>176</v>
      </c>
      <c r="C30" s="222"/>
      <c r="D30" s="227"/>
      <c r="E30" s="228" t="s">
        <v>175</v>
      </c>
      <c r="F30" s="218"/>
      <c r="G30" s="228">
        <v>0.5</v>
      </c>
      <c r="H30" s="217"/>
      <c r="I30" s="218"/>
    </row>
    <row r="31" spans="2:9" ht="12" customHeight="1">
      <c r="B31" s="181" t="s">
        <v>181</v>
      </c>
      <c r="C31" s="182"/>
      <c r="D31" s="183"/>
      <c r="E31" s="229" t="s">
        <v>182</v>
      </c>
      <c r="F31" s="229"/>
      <c r="G31" s="184" t="s">
        <v>71</v>
      </c>
      <c r="H31" s="186"/>
      <c r="I31" s="185"/>
    </row>
    <row r="32" spans="2:9" ht="12" customHeight="1">
      <c r="B32" s="181" t="s">
        <v>107</v>
      </c>
      <c r="C32" s="182"/>
      <c r="D32" s="183"/>
      <c r="E32" s="184" t="s">
        <v>106</v>
      </c>
      <c r="F32" s="185"/>
      <c r="G32" s="184" t="s">
        <v>71</v>
      </c>
      <c r="H32" s="186"/>
      <c r="I32" s="185"/>
    </row>
    <row r="33" spans="2:9" ht="12" customHeight="1">
      <c r="B33" s="181" t="s">
        <v>316</v>
      </c>
      <c r="C33" s="182"/>
      <c r="D33" s="183"/>
      <c r="E33" s="184" t="s">
        <v>319</v>
      </c>
      <c r="F33" s="185"/>
      <c r="G33" s="184" t="s">
        <v>71</v>
      </c>
      <c r="H33" s="186"/>
      <c r="I33" s="185"/>
    </row>
    <row r="34" spans="2:9" ht="12" customHeight="1">
      <c r="B34" s="181" t="s">
        <v>318</v>
      </c>
      <c r="C34" s="182"/>
      <c r="D34" s="183"/>
      <c r="E34" s="184" t="s">
        <v>320</v>
      </c>
      <c r="F34" s="185"/>
      <c r="G34" s="184" t="s">
        <v>71</v>
      </c>
      <c r="H34" s="186"/>
      <c r="I34" s="185"/>
    </row>
    <row r="35" spans="2:9" ht="12" customHeight="1">
      <c r="B35" s="181" t="s">
        <v>317</v>
      </c>
      <c r="C35" s="182"/>
      <c r="D35" s="183"/>
      <c r="E35" s="184" t="s">
        <v>321</v>
      </c>
      <c r="F35" s="185"/>
      <c r="G35" s="184" t="s">
        <v>71</v>
      </c>
      <c r="H35" s="186"/>
      <c r="I35" s="185"/>
    </row>
  </sheetData>
  <mergeCells count="69">
    <mergeCell ref="E27:F27"/>
    <mergeCell ref="G27:I27"/>
    <mergeCell ref="B27:D27"/>
    <mergeCell ref="B26:D26"/>
    <mergeCell ref="E26:F26"/>
    <mergeCell ref="G26:I26"/>
    <mergeCell ref="B22:D22"/>
    <mergeCell ref="B16:D16"/>
    <mergeCell ref="E16:F16"/>
    <mergeCell ref="G16:I16"/>
    <mergeCell ref="B25:D25"/>
    <mergeCell ref="E25:F25"/>
    <mergeCell ref="G25:I25"/>
    <mergeCell ref="B19:D19"/>
    <mergeCell ref="E19:F19"/>
    <mergeCell ref="G19:I19"/>
    <mergeCell ref="B32:D32"/>
    <mergeCell ref="E32:F32"/>
    <mergeCell ref="G32:I32"/>
    <mergeCell ref="B29:D29"/>
    <mergeCell ref="E29:F29"/>
    <mergeCell ref="G31:I31"/>
    <mergeCell ref="B31:D31"/>
    <mergeCell ref="E31:F31"/>
    <mergeCell ref="B30:D30"/>
    <mergeCell ref="E30:F30"/>
    <mergeCell ref="G30:I30"/>
    <mergeCell ref="G29:I29"/>
    <mergeCell ref="E28:F28"/>
    <mergeCell ref="G28:I28"/>
    <mergeCell ref="B18:I18"/>
    <mergeCell ref="B21:D21"/>
    <mergeCell ref="E21:F21"/>
    <mergeCell ref="G21:I21"/>
    <mergeCell ref="B20:D20"/>
    <mergeCell ref="E20:F20"/>
    <mergeCell ref="G20:I20"/>
    <mergeCell ref="E22:F22"/>
    <mergeCell ref="G22:I22"/>
    <mergeCell ref="B24:I24"/>
    <mergeCell ref="G23:I23"/>
    <mergeCell ref="B23:D23"/>
    <mergeCell ref="E23:F23"/>
    <mergeCell ref="B28:D28"/>
    <mergeCell ref="B1:D2"/>
    <mergeCell ref="G17:I17"/>
    <mergeCell ref="E17:F17"/>
    <mergeCell ref="B17:D17"/>
    <mergeCell ref="B13:D13"/>
    <mergeCell ref="E13:F13"/>
    <mergeCell ref="B14:I14"/>
    <mergeCell ref="B12:I12"/>
    <mergeCell ref="G13:I13"/>
    <mergeCell ref="B5:I5"/>
    <mergeCell ref="C10:F10"/>
    <mergeCell ref="B7:I7"/>
    <mergeCell ref="C9:F9"/>
    <mergeCell ref="B15:D15"/>
    <mergeCell ref="E15:F15"/>
    <mergeCell ref="G15:I15"/>
    <mergeCell ref="B35:D35"/>
    <mergeCell ref="E35:F35"/>
    <mergeCell ref="G35:I35"/>
    <mergeCell ref="B33:D33"/>
    <mergeCell ref="E33:F33"/>
    <mergeCell ref="G33:I33"/>
    <mergeCell ref="B34:D34"/>
    <mergeCell ref="E34:F34"/>
    <mergeCell ref="G34:I34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3" sqref="B3:F3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30" t="s">
        <v>0</v>
      </c>
      <c r="C1" s="230"/>
      <c r="D1" s="5"/>
      <c r="E1" s="5"/>
      <c r="F1" s="5"/>
    </row>
    <row r="2" spans="1:6" ht="27.95" customHeight="1">
      <c r="A2" s="4"/>
      <c r="B2" s="231" t="s">
        <v>310</v>
      </c>
      <c r="C2" s="231"/>
      <c r="D2" s="231"/>
      <c r="E2" s="231"/>
      <c r="F2" s="231"/>
    </row>
    <row r="3" spans="1:6" ht="42.75" customHeight="1">
      <c r="B3" s="208" t="s">
        <v>45</v>
      </c>
      <c r="C3" s="209"/>
      <c r="D3" s="209"/>
      <c r="E3" s="209"/>
      <c r="F3" s="209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2026-07-27T10:52:50Z</cp:lastPrinted>
  <dcterms:created xsi:type="dcterms:W3CDTF">2024-09-12T06:50:39Z</dcterms:created>
  <dcterms:modified xsi:type="dcterms:W3CDTF">2026-07-28T10:59:59Z</dcterms:modified>
</cp:coreProperties>
</file>